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sipac\Desktop\INFORMACION PUBLICA\2025\AGOSTO\"/>
    </mc:Choice>
  </mc:AlternateContent>
  <bookViews>
    <workbookView xWindow="0" yWindow="0" windowWidth="12810" windowHeight="4830"/>
  </bookViews>
  <sheets>
    <sheet name="Arrendamiento  R.151-08-2025 " sheetId="2" r:id="rId1"/>
  </sheets>
  <definedNames>
    <definedName name="_xlnm._FilterDatabase" localSheetId="0" hidden="1">'Arrendamiento  R.151-08-2025 '!$L$1:$L$43</definedName>
    <definedName name="_xlnm.Print_Area" localSheetId="0">'Arrendamiento  R.151-08-2025 '!$A$1:$M$39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2" l="1"/>
  <c r="I20" i="2" l="1"/>
  <c r="K20" i="2"/>
  <c r="I25" i="2" l="1"/>
  <c r="K25" i="2" s="1"/>
  <c r="I23" i="2" l="1"/>
  <c r="K23" i="2" s="1"/>
  <c r="H14" i="2" l="1"/>
  <c r="H17" i="2"/>
  <c r="J17" i="2" s="1"/>
  <c r="H13" i="2" l="1"/>
  <c r="H15" i="2"/>
  <c r="H16" i="2"/>
  <c r="H24" i="2"/>
  <c r="I24" i="2" l="1"/>
  <c r="K24" i="2" s="1"/>
  <c r="H19" i="2" l="1"/>
  <c r="H22" i="2" l="1"/>
  <c r="H21" i="2"/>
  <c r="H18" i="2"/>
  <c r="H26" i="2" s="1"/>
  <c r="J18" i="2" l="1"/>
  <c r="K18" i="2" s="1"/>
  <c r="I13" i="2"/>
  <c r="K13" i="2" l="1"/>
  <c r="I22" i="2" l="1"/>
  <c r="K22" i="2" l="1"/>
  <c r="A14" i="2"/>
  <c r="A15" i="2" s="1"/>
  <c r="A16" i="2" s="1"/>
  <c r="A17" i="2" s="1"/>
  <c r="A18" i="2" s="1"/>
  <c r="A19" i="2" s="1"/>
  <c r="A20" i="2" l="1"/>
  <c r="A21" i="2" s="1"/>
  <c r="A22" i="2" s="1"/>
  <c r="A23" i="2" s="1"/>
  <c r="A24" i="2" s="1"/>
  <c r="A25" i="2" s="1"/>
  <c r="I21" i="2"/>
  <c r="K21" i="2" l="1"/>
  <c r="K15" i="2" l="1"/>
  <c r="I19" i="2"/>
  <c r="K14" i="2"/>
  <c r="K19" i="2" l="1"/>
  <c r="K17" i="2"/>
  <c r="I16" i="2"/>
  <c r="I26" i="2" s="1"/>
  <c r="K16" i="2" l="1"/>
</calcChain>
</file>

<file path=xl/sharedStrings.xml><?xml version="1.0" encoding="utf-8"?>
<sst xmlns="http://schemas.openxmlformats.org/spreadsheetml/2006/main" count="97" uniqueCount="71">
  <si>
    <t xml:space="preserve">                        K'ULB'IL YOL TWITZ PAXIL</t>
  </si>
  <si>
    <t xml:space="preserve">                        ACADEMIA DE LAS LENGUAS MAYAS DE GUATEMALA</t>
  </si>
  <si>
    <t xml:space="preserve">                         3a. CALLE 00-11 ZONA 10  </t>
  </si>
  <si>
    <t>PAGO DE ARRENDAMIENTO COMUNIDADES LINGUISTICAS  RENGLON 151</t>
  </si>
  <si>
    <t>( ARRENDAMIENTO DE EDIFICIOS Y LOCALES )</t>
  </si>
  <si>
    <t>Partida Presupuestaria por Programa</t>
  </si>
  <si>
    <t xml:space="preserve">POR SERVICIOS DE </t>
  </si>
  <si>
    <t>Pago</t>
  </si>
  <si>
    <t>FACTURA</t>
  </si>
  <si>
    <t>Retención</t>
  </si>
  <si>
    <t>Liquido a</t>
  </si>
  <si>
    <t>No.</t>
  </si>
  <si>
    <t>Nombres y Apellidos</t>
  </si>
  <si>
    <t>SERIE</t>
  </si>
  <si>
    <t>NÚMERO</t>
  </si>
  <si>
    <t>MONTO</t>
  </si>
  <si>
    <t>I.V.A.</t>
  </si>
  <si>
    <t>I. S. R</t>
  </si>
  <si>
    <t>Recibir</t>
  </si>
  <si>
    <t>Arrendamiento del Inmueble C.L. Awakateka</t>
  </si>
  <si>
    <t>DTE:</t>
  </si>
  <si>
    <t>Mario Ortiz Vicente</t>
  </si>
  <si>
    <t>Arrendamiento del Inmueble C.L. Chalchiteka</t>
  </si>
  <si>
    <t>Asociación Cultural Poqomam Qawinaqel (Nuestra Gente)</t>
  </si>
  <si>
    <t>Arrendamiento del Inmueble C.L. Poqomam</t>
  </si>
  <si>
    <t>Marina Natividad de la Rosa Suc de SÍ</t>
  </si>
  <si>
    <t>Arrendamiento del Inmueble C.L. Poqomchi'</t>
  </si>
  <si>
    <t xml:space="preserve">                                  TOTAL</t>
  </si>
  <si>
    <t>AUXILIAR DE CONTABILIDAD-ALMG</t>
  </si>
  <si>
    <t>ELABORADO POR: ANA LUISA HERNÁNDEZ GARCÍA-AUXILIAR DE CONTABILIDAD-ALMG</t>
  </si>
  <si>
    <t>ANA LUISA HERNÁNDEZ GARCÍA</t>
  </si>
  <si>
    <t>Cristobal Diaz Gutierrez</t>
  </si>
  <si>
    <t>Arrendamiento del Inmueble C.L. Chorti'</t>
  </si>
  <si>
    <t>Nestor Fernando Velasquez Cifuentes</t>
  </si>
  <si>
    <t>Arrendamiento del Inmueble C.L. Mam</t>
  </si>
  <si>
    <t>Arrendamiento del Inmueble C.L. Chuj</t>
  </si>
  <si>
    <t>Mario Guillermo Cuc Quim</t>
  </si>
  <si>
    <t>Arrendamiento del Inmueble C.L. Q'eqchi'</t>
  </si>
  <si>
    <t>REVISADO POR:LIC.  JULIÁN LÓPEZ MÉNDEZ- JEFE DE CONTABILIDAD-ALMG-</t>
  </si>
  <si>
    <t>LIC. JULIÁN LÓPEZ MÉNDEZ</t>
  </si>
  <si>
    <t xml:space="preserve">  JEFE DE CONTABILIDAD-ALMG-</t>
  </si>
  <si>
    <t>Manuela Mutaz Mejía</t>
  </si>
  <si>
    <t>Arrendamiento del Inmueble C.L. Sakapulteka</t>
  </si>
  <si>
    <t xml:space="preserve">Thelma Consuelo Rios Sandoval de Rodas </t>
  </si>
  <si>
    <t>Diego Pablo Alonzo</t>
  </si>
  <si>
    <t xml:space="preserve">Alberto Felipe Mendez Baltazar </t>
  </si>
  <si>
    <t>Arrendamiento del Inmueble C.L. Tektiteka.</t>
  </si>
  <si>
    <t>Amanda Del Rosario Perez Ambrocio De Alvarado</t>
  </si>
  <si>
    <t>Arrendamiento del Inmueble C.L. Sipakapense.</t>
  </si>
  <si>
    <t>Rosalia Tuch Cotuc De Tuch</t>
  </si>
  <si>
    <t>Arrendamiento del Inmueble C.L. Tz´utujil.</t>
  </si>
  <si>
    <t xml:space="preserve"> </t>
  </si>
  <si>
    <t xml:space="preserve">Diego Rocael Castañeda Diego </t>
  </si>
  <si>
    <t>Arrendamiento del Inmueble C.L. Q´anjob´al.</t>
  </si>
  <si>
    <t>R- 151-08-2025</t>
  </si>
  <si>
    <t>08/12</t>
  </si>
  <si>
    <t>6E90CB62</t>
  </si>
  <si>
    <t>7B03C690</t>
  </si>
  <si>
    <t>DD75A570</t>
  </si>
  <si>
    <t>AB48E633</t>
  </si>
  <si>
    <t>9BD5E89A</t>
  </si>
  <si>
    <t>7BD84B9C</t>
  </si>
  <si>
    <t>4B0FFD43</t>
  </si>
  <si>
    <t>5A6FCD86</t>
  </si>
  <si>
    <t>F9F85436</t>
  </si>
  <si>
    <t>A3688431</t>
  </si>
  <si>
    <t>ECAD848C</t>
  </si>
  <si>
    <t>B2ADC839</t>
  </si>
  <si>
    <t>CF4F91C2</t>
  </si>
  <si>
    <t>LA PRESENTE PLANILLA ASCIENDE A LA CANTIDAD DE: SESENTA Y CUATRO  MIL NOVECIENTOS   QUETZALES   CON  00/100.</t>
  </si>
  <si>
    <t>GUATEMALA, AGOSTO 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</si>
</sst>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-* #,##0.00\ &quot;Q&quot;_-;\-* #,##0.00\ &quot;Q&quot;_-;_-* &quot;-&quot;??\ &quot;Q&quot;_-;_-@_-"/>
    <numFmt numFmtId="166" formatCode="_-[$Q-100A]* #,##0.00_-;\-[$Q-100A]* #,##0.00_-;_-[$Q-100A]* &quot;-&quot;??_-;_-@_-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b/>
      <sz val="24"/>
      <name val="Arial"/>
      <family val="2"/>
    </font>
    <font>
      <b/>
      <sz val="11"/>
      <name val="Arial"/>
      <family val="2"/>
    </font>
    <font>
      <b/>
      <sz val="20"/>
      <color indexed="10"/>
      <name val="Arial"/>
      <family val="2"/>
    </font>
    <font>
      <b/>
      <sz val="16"/>
      <color indexed="21"/>
      <name val="Antique Olive Compact"/>
    </font>
    <font>
      <b/>
      <sz val="15"/>
      <color theme="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indexed="10"/>
      <name val="Arial"/>
      <family val="2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indexed="8"/>
        <bgColor indexed="58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3" fillId="0" borderId="0" xfId="0" applyFont="1" applyFill="1" applyAlignment="1" applyProtection="1">
      <protection locked="0"/>
    </xf>
    <xf numFmtId="0" fontId="0" fillId="0" borderId="0" xfId="0" applyFill="1" applyProtection="1"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protection locked="0"/>
    </xf>
    <xf numFmtId="0" fontId="5" fillId="0" borderId="0" xfId="0" applyFont="1" applyFill="1" applyAlignment="1" applyProtection="1">
      <protection locked="0"/>
    </xf>
    <xf numFmtId="0" fontId="0" fillId="0" borderId="0" xfId="0" applyFill="1"/>
    <xf numFmtId="0" fontId="2" fillId="0" borderId="0" xfId="0" applyFont="1" applyFill="1"/>
    <xf numFmtId="0" fontId="14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5" fillId="0" borderId="0" xfId="0" applyFont="1" applyProtection="1">
      <protection locked="0"/>
    </xf>
    <xf numFmtId="0" fontId="15" fillId="0" borderId="0" xfId="0" applyFont="1" applyBorder="1" applyAlignment="1" applyProtection="1">
      <alignment horizontal="center"/>
      <protection locked="0"/>
    </xf>
    <xf numFmtId="0" fontId="12" fillId="0" borderId="0" xfId="0" quotePrefix="1" applyFont="1" applyFill="1" applyBorder="1" applyAlignment="1" applyProtection="1">
      <alignment horizontal="center" vertical="center" wrapText="1"/>
      <protection locked="0"/>
    </xf>
    <xf numFmtId="164" fontId="9" fillId="0" borderId="8" xfId="0" applyNumberFormat="1" applyFont="1" applyBorder="1" applyProtection="1">
      <protection locked="0"/>
    </xf>
    <xf numFmtId="0" fontId="15" fillId="0" borderId="0" xfId="0" applyFont="1" applyBorder="1" applyProtection="1">
      <protection locked="0"/>
    </xf>
    <xf numFmtId="0" fontId="10" fillId="0" borderId="0" xfId="0" applyFont="1" applyAlignment="1" applyProtection="1">
      <alignment horizontal="left" vertical="center"/>
      <protection locked="0"/>
    </xf>
    <xf numFmtId="164" fontId="12" fillId="0" borderId="0" xfId="0" applyNumberFormat="1" applyFont="1" applyBorder="1" applyProtection="1"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0" fillId="0" borderId="0" xfId="0" applyFont="1" applyFill="1" applyAlignment="1" applyProtection="1">
      <alignment horizontal="left" vertical="center"/>
      <protection locked="0"/>
    </xf>
    <xf numFmtId="0" fontId="0" fillId="0" borderId="0" xfId="0" applyFill="1" applyAlignment="1" applyProtection="1">
      <alignment wrapText="1"/>
      <protection locked="0"/>
    </xf>
    <xf numFmtId="166" fontId="15" fillId="0" borderId="0" xfId="0" applyNumberFormat="1" applyFont="1" applyProtection="1">
      <protection locked="0"/>
    </xf>
    <xf numFmtId="0" fontId="14" fillId="0" borderId="0" xfId="0" applyFont="1" applyProtection="1">
      <protection locked="0"/>
    </xf>
    <xf numFmtId="0" fontId="15" fillId="0" borderId="0" xfId="0" applyFont="1" applyAlignment="1" applyProtection="1">
      <alignment horizont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3" fillId="3" borderId="0" xfId="0" applyFont="1" applyFill="1" applyBorder="1" applyAlignment="1" applyProtection="1">
      <alignment horizontal="center"/>
      <protection locked="0"/>
    </xf>
    <xf numFmtId="0" fontId="0" fillId="4" borderId="0" xfId="0" applyFill="1"/>
    <xf numFmtId="0" fontId="7" fillId="4" borderId="0" xfId="0" applyFont="1" applyFill="1" applyBorder="1" applyAlignment="1" applyProtection="1">
      <alignment horizontal="center"/>
      <protection locked="0"/>
    </xf>
    <xf numFmtId="0" fontId="0" fillId="4" borderId="0" xfId="0" applyFill="1" applyProtection="1">
      <protection locked="0"/>
    </xf>
    <xf numFmtId="0" fontId="0" fillId="4" borderId="0" xfId="0" applyFill="1" applyAlignment="1" applyProtection="1">
      <alignment horizontal="center" vertical="center"/>
      <protection locked="0"/>
    </xf>
    <xf numFmtId="0" fontId="10" fillId="4" borderId="2" xfId="0" applyFont="1" applyFill="1" applyBorder="1" applyAlignment="1" applyProtection="1">
      <alignment horizont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1" fillId="4" borderId="3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/>
      <protection locked="0"/>
    </xf>
    <xf numFmtId="0" fontId="10" fillId="4" borderId="5" xfId="0" applyFont="1" applyFill="1" applyBorder="1" applyAlignment="1" applyProtection="1">
      <alignment horizontal="center"/>
      <protection locked="0"/>
    </xf>
    <xf numFmtId="0" fontId="10" fillId="4" borderId="6" xfId="0" applyFont="1" applyFill="1" applyBorder="1" applyAlignment="1" applyProtection="1">
      <alignment horizontal="center" vertical="center"/>
      <protection locked="0"/>
    </xf>
    <xf numFmtId="0" fontId="11" fillId="4" borderId="6" xfId="0" applyFont="1" applyFill="1" applyBorder="1" applyAlignment="1" applyProtection="1">
      <alignment horizontal="center" vertical="center"/>
      <protection locked="0"/>
    </xf>
    <xf numFmtId="0" fontId="10" fillId="4" borderId="6" xfId="0" applyFont="1" applyFill="1" applyBorder="1" applyAlignment="1" applyProtection="1">
      <alignment horizontal="center"/>
      <protection locked="0"/>
    </xf>
    <xf numFmtId="0" fontId="2" fillId="4" borderId="0" xfId="0" applyFont="1" applyFill="1"/>
    <xf numFmtId="0" fontId="13" fillId="4" borderId="0" xfId="0" applyFont="1" applyFill="1" applyBorder="1" applyAlignment="1" applyProtection="1">
      <alignment horizontal="center" vertical="center"/>
      <protection locked="0"/>
    </xf>
    <xf numFmtId="49" fontId="12" fillId="4" borderId="0" xfId="0" applyNumberFormat="1" applyFont="1" applyFill="1" applyBorder="1" applyAlignment="1" applyProtection="1">
      <alignment horizontal="center" vertical="center"/>
      <protection locked="0"/>
    </xf>
    <xf numFmtId="49" fontId="12" fillId="4" borderId="0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0" xfId="0" quotePrefix="1" applyFont="1" applyFill="1" applyBorder="1" applyAlignment="1" applyProtection="1">
      <alignment horizontal="left" vertical="center" wrapText="1"/>
      <protection locked="0"/>
    </xf>
    <xf numFmtId="164" fontId="12" fillId="4" borderId="0" xfId="0" applyNumberFormat="1" applyFont="1" applyFill="1" applyBorder="1" applyAlignment="1" applyProtection="1">
      <alignment horizontal="center" vertical="center"/>
      <protection locked="0"/>
    </xf>
    <xf numFmtId="164" fontId="12" fillId="4" borderId="0" xfId="1" applyNumberFormat="1" applyFont="1" applyFill="1" applyBorder="1" applyAlignment="1" applyProtection="1">
      <alignment horizontal="center" vertical="center"/>
      <protection locked="0"/>
    </xf>
    <xf numFmtId="164" fontId="12" fillId="4" borderId="0" xfId="1" applyNumberFormat="1" applyFont="1" applyFill="1" applyBorder="1" applyAlignment="1" applyProtection="1">
      <alignment horizontal="center" vertical="center" wrapText="1"/>
      <protection locked="0"/>
    </xf>
    <xf numFmtId="0" fontId="12" fillId="4" borderId="0" xfId="0" applyFont="1" applyFill="1" applyBorder="1" applyAlignment="1" applyProtection="1">
      <alignment horizontal="center" vertical="center"/>
    </xf>
    <xf numFmtId="0" fontId="13" fillId="4" borderId="0" xfId="0" applyFont="1" applyFill="1" applyBorder="1" applyAlignment="1" applyProtection="1">
      <alignment horizontal="left" vertical="center"/>
    </xf>
    <xf numFmtId="165" fontId="12" fillId="4" borderId="0" xfId="0" applyNumberFormat="1" applyFont="1" applyFill="1" applyBorder="1" applyAlignment="1" applyProtection="1">
      <alignment horizontal="center" vertical="center"/>
      <protection locked="0"/>
    </xf>
    <xf numFmtId="0" fontId="12" fillId="4" borderId="0" xfId="0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Protection="1">
      <protection locked="0"/>
    </xf>
    <xf numFmtId="0" fontId="12" fillId="4" borderId="0" xfId="0" applyFont="1" applyFill="1" applyBorder="1" applyAlignment="1" applyProtection="1">
      <alignment horizontal="left" vertical="center"/>
    </xf>
    <xf numFmtId="0" fontId="12" fillId="4" borderId="0" xfId="0" applyFont="1" applyFill="1" applyBorder="1" applyAlignment="1" applyProtection="1">
      <alignment vertical="center"/>
    </xf>
    <xf numFmtId="4" fontId="9" fillId="0" borderId="8" xfId="0" applyNumberFormat="1" applyFont="1" applyBorder="1" applyProtection="1">
      <protection locked="0"/>
    </xf>
    <xf numFmtId="14" fontId="2" fillId="0" borderId="0" xfId="0" applyNumberFormat="1" applyFont="1" applyFill="1"/>
    <xf numFmtId="0" fontId="18" fillId="0" borderId="0" xfId="0" applyFont="1" applyFill="1" applyAlignment="1" applyProtection="1">
      <protection locked="0"/>
    </xf>
    <xf numFmtId="0" fontId="19" fillId="0" borderId="0" xfId="0" applyFont="1" applyFill="1" applyProtection="1">
      <protection locked="0"/>
    </xf>
    <xf numFmtId="0" fontId="0" fillId="0" borderId="0" xfId="0" applyFont="1"/>
    <xf numFmtId="0" fontId="19" fillId="0" borderId="0" xfId="0" applyFont="1" applyProtection="1">
      <protection locked="0"/>
    </xf>
    <xf numFmtId="14" fontId="2" fillId="4" borderId="0" xfId="0" applyNumberFormat="1" applyFont="1" applyFill="1"/>
    <xf numFmtId="0" fontId="15" fillId="4" borderId="0" xfId="0" applyFont="1" applyFill="1" applyProtection="1">
      <protection locked="0"/>
    </xf>
    <xf numFmtId="0" fontId="17" fillId="4" borderId="0" xfId="0" applyFont="1" applyFill="1"/>
    <xf numFmtId="165" fontId="17" fillId="4" borderId="0" xfId="1" applyFont="1" applyFill="1" applyProtection="1">
      <protection locked="0"/>
    </xf>
    <xf numFmtId="0" fontId="14" fillId="4" borderId="0" xfId="0" applyFont="1" applyFill="1" applyProtection="1">
      <protection locked="0"/>
    </xf>
    <xf numFmtId="0" fontId="0" fillId="0" borderId="0" xfId="0" applyFont="1" applyFill="1"/>
    <xf numFmtId="0" fontId="20" fillId="4" borderId="0" xfId="0" applyFont="1" applyFill="1" applyBorder="1" applyAlignment="1" applyProtection="1">
      <alignment horizontal="center"/>
      <protection locked="0"/>
    </xf>
    <xf numFmtId="0" fontId="21" fillId="0" borderId="0" xfId="0" applyFont="1" applyFill="1" applyAlignment="1" applyProtection="1">
      <alignment vertical="center"/>
      <protection locked="0"/>
    </xf>
    <xf numFmtId="0" fontId="0" fillId="0" borderId="0" xfId="0" applyFont="1" applyProtection="1">
      <protection locked="0"/>
    </xf>
    <xf numFmtId="44" fontId="15" fillId="0" borderId="0" xfId="0" applyNumberFormat="1" applyFont="1" applyProtection="1">
      <protection locked="0"/>
    </xf>
    <xf numFmtId="164" fontId="15" fillId="0" borderId="0" xfId="0" applyNumberFormat="1" applyFont="1" applyBorder="1" applyProtection="1">
      <protection locked="0"/>
    </xf>
    <xf numFmtId="0" fontId="12" fillId="4" borderId="0" xfId="0" applyFont="1" applyFill="1" applyBorder="1" applyAlignment="1" applyProtection="1">
      <alignment horizontal="left" vertical="center" wrapText="1"/>
    </xf>
    <xf numFmtId="0" fontId="10" fillId="4" borderId="6" xfId="0" applyFont="1" applyFill="1" applyBorder="1" applyAlignment="1" applyProtection="1">
      <alignment horizontal="center"/>
      <protection locked="0"/>
    </xf>
    <xf numFmtId="0" fontId="10" fillId="4" borderId="7" xfId="0" applyFont="1" applyFill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7" fillId="4" borderId="0" xfId="0" applyFont="1" applyFill="1" applyBorder="1" applyAlignment="1" applyProtection="1">
      <alignment horizontal="center"/>
      <protection locked="0"/>
    </xf>
    <xf numFmtId="0" fontId="8" fillId="4" borderId="0" xfId="0" applyFont="1" applyFill="1" applyAlignment="1" applyProtection="1">
      <alignment horizontal="center" vertical="center" wrapText="1"/>
      <protection locked="0"/>
    </xf>
    <xf numFmtId="0" fontId="9" fillId="4" borderId="0" xfId="0" applyFont="1" applyFill="1" applyBorder="1" applyAlignment="1" applyProtection="1">
      <alignment horizontal="center" vertical="center"/>
      <protection locked="0"/>
    </xf>
    <xf numFmtId="0" fontId="9" fillId="4" borderId="0" xfId="0" applyFont="1" applyFill="1" applyBorder="1" applyAlignment="1" applyProtection="1">
      <alignment horizontal="center"/>
      <protection locked="0"/>
    </xf>
    <xf numFmtId="0" fontId="11" fillId="4" borderId="4" xfId="0" applyFont="1" applyFill="1" applyBorder="1" applyAlignment="1" applyProtection="1">
      <alignment horizontal="center" vertical="center"/>
      <protection locked="0"/>
    </xf>
    <xf numFmtId="0" fontId="11" fillId="4" borderId="7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/>
      <protection locked="0"/>
    </xf>
    <xf numFmtId="0" fontId="10" fillId="4" borderId="1" xfId="0" applyFont="1" applyFill="1" applyBorder="1" applyAlignment="1" applyProtection="1">
      <alignment horizontal="center"/>
      <protection locked="0"/>
    </xf>
    <xf numFmtId="0" fontId="10" fillId="4" borderId="4" xfId="0" applyFont="1" applyFill="1" applyBorder="1" applyAlignment="1" applyProtection="1">
      <alignment horizontal="center"/>
      <protection locked="0"/>
    </xf>
    <xf numFmtId="0" fontId="3" fillId="3" borderId="0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428625</xdr:colOff>
      <xdr:row>0</xdr:row>
      <xdr:rowOff>180976</xdr:rowOff>
    </xdr:from>
    <xdr:to>
      <xdr:col>13</xdr:col>
      <xdr:colOff>9525</xdr:colOff>
      <xdr:row>6</xdr:row>
      <xdr:rowOff>9526</xdr:rowOff>
    </xdr:to>
    <xdr:sp macro="" textlink="">
      <xdr:nvSpPr>
        <xdr:cNvPr id="2" name="Rectangle 46">
          <a:extLst>
            <a:ext uri="{FF2B5EF4-FFF2-40B4-BE49-F238E27FC236}">
              <a16:creationId xmlns:a16="http://schemas.microsoft.com/office/drawing/2014/main" id="{2DF05C0D-FE93-4D76-9476-6DB99C952A7F}"/>
            </a:ext>
          </a:extLst>
        </xdr:cNvPr>
        <xdr:cNvSpPr>
          <a:spLocks noChangeArrowheads="1"/>
        </xdr:cNvSpPr>
      </xdr:nvSpPr>
      <xdr:spPr bwMode="auto">
        <a:xfrm>
          <a:off x="15611475" y="180976"/>
          <a:ext cx="1247775" cy="9715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spcAft>
              <a:spcPts val="0"/>
            </a:spcAft>
          </a:pPr>
          <a:endParaRPr lang="es-GT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11</xdr:col>
      <xdr:colOff>552451</xdr:colOff>
      <xdr:row>0</xdr:row>
      <xdr:rowOff>180976</xdr:rowOff>
    </xdr:from>
    <xdr:to>
      <xdr:col>12</xdr:col>
      <xdr:colOff>771526</xdr:colOff>
      <xdr:row>5</xdr:row>
      <xdr:rowOff>180975</xdr:rowOff>
    </xdr:to>
    <xdr:pic>
      <xdr:nvPicPr>
        <xdr:cNvPr id="3" name="Imagen 2" descr="Logotipo ALMG-01">
          <a:extLst>
            <a:ext uri="{FF2B5EF4-FFF2-40B4-BE49-F238E27FC236}">
              <a16:creationId xmlns:a16="http://schemas.microsoft.com/office/drawing/2014/main" id="{138B04D3-EB93-429B-BBE6-872F8E1C72F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35301" y="180976"/>
          <a:ext cx="952500" cy="9524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T42"/>
  <sheetViews>
    <sheetView showGridLines="0" tabSelected="1" zoomScale="85" zoomScaleNormal="85" workbookViewId="0">
      <selection activeCell="M15" sqref="M15"/>
    </sheetView>
  </sheetViews>
  <sheetFormatPr baseColWidth="10" defaultRowHeight="15"/>
  <cols>
    <col min="1" max="1" width="5" style="28" customWidth="1"/>
    <col min="2" max="2" width="39.140625" style="28" customWidth="1"/>
    <col min="3" max="3" width="33.7109375" style="65" customWidth="1"/>
    <col min="4" max="4" width="11.7109375" customWidth="1"/>
    <col min="5" max="5" width="11.85546875" customWidth="1"/>
    <col min="6" max="6" width="7.85546875" customWidth="1"/>
    <col min="7" max="7" width="15.28515625" bestFit="1" customWidth="1"/>
    <col min="8" max="8" width="12.85546875" customWidth="1"/>
    <col min="9" max="9" width="11.7109375" customWidth="1"/>
    <col min="10" max="10" width="10.7109375" customWidth="1"/>
    <col min="11" max="11" width="15" customWidth="1"/>
    <col min="12" max="12" width="11" customWidth="1"/>
    <col min="13" max="13" width="13.140625" customWidth="1"/>
    <col min="15" max="15" width="10.7109375" style="61" hidden="1" customWidth="1"/>
  </cols>
  <sheetData>
    <row r="1" spans="1:19">
      <c r="A1" s="1"/>
      <c r="B1" s="1"/>
      <c r="C1" s="54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59"/>
      <c r="P1" s="4"/>
    </row>
    <row r="2" spans="1:19">
      <c r="A2" s="5"/>
      <c r="B2" s="6"/>
      <c r="C2" s="88"/>
      <c r="D2" s="88"/>
      <c r="E2" s="88"/>
      <c r="F2" s="88"/>
      <c r="G2" s="88"/>
      <c r="H2" s="88"/>
      <c r="I2" s="88"/>
      <c r="J2" s="29"/>
      <c r="K2" s="7"/>
      <c r="L2" s="89"/>
      <c r="M2" s="7"/>
      <c r="N2" s="3"/>
      <c r="O2" s="59"/>
      <c r="P2" s="4"/>
    </row>
    <row r="3" spans="1:19">
      <c r="A3" s="5"/>
      <c r="B3" s="6"/>
      <c r="C3" s="88" t="s">
        <v>0</v>
      </c>
      <c r="D3" s="88"/>
      <c r="E3" s="88"/>
      <c r="F3" s="88"/>
      <c r="G3" s="88"/>
      <c r="H3" s="88"/>
      <c r="I3" s="88"/>
      <c r="J3" s="29"/>
      <c r="K3" s="7"/>
      <c r="L3" s="89"/>
      <c r="M3" s="7"/>
      <c r="N3" s="8"/>
      <c r="O3" s="59"/>
      <c r="P3" s="4"/>
    </row>
    <row r="4" spans="1:19">
      <c r="A4" s="5"/>
      <c r="B4" s="6"/>
      <c r="C4" s="88" t="s">
        <v>1</v>
      </c>
      <c r="D4" s="88"/>
      <c r="E4" s="88"/>
      <c r="F4" s="88"/>
      <c r="G4" s="88"/>
      <c r="H4" s="88"/>
      <c r="I4" s="88"/>
      <c r="J4" s="29"/>
      <c r="K4" s="7"/>
      <c r="L4" s="89"/>
      <c r="M4" s="7"/>
      <c r="N4" s="8"/>
      <c r="O4" s="59"/>
      <c r="P4" s="90"/>
    </row>
    <row r="5" spans="1:19">
      <c r="A5" s="5"/>
      <c r="B5" s="6"/>
      <c r="C5" s="88" t="s">
        <v>2</v>
      </c>
      <c r="D5" s="88"/>
      <c r="E5" s="88"/>
      <c r="F5" s="88"/>
      <c r="G5" s="88"/>
      <c r="H5" s="88"/>
      <c r="I5" s="88"/>
      <c r="J5" s="29"/>
      <c r="K5" s="7"/>
      <c r="L5" s="89"/>
      <c r="M5" s="7"/>
      <c r="N5" s="4"/>
      <c r="O5" s="59"/>
      <c r="P5" s="90"/>
    </row>
    <row r="6" spans="1:19">
      <c r="A6" s="5"/>
      <c r="B6" s="6"/>
      <c r="C6" s="88"/>
      <c r="D6" s="88"/>
      <c r="E6" s="88"/>
      <c r="F6" s="88"/>
      <c r="G6" s="88"/>
      <c r="H6" s="88"/>
      <c r="I6" s="88"/>
      <c r="J6" s="29"/>
      <c r="K6" s="7"/>
      <c r="L6" s="89"/>
      <c r="M6" s="7"/>
      <c r="N6" s="8"/>
      <c r="O6" s="59"/>
      <c r="P6" s="2"/>
    </row>
    <row r="7" spans="1:19" ht="20.25">
      <c r="A7" s="79"/>
      <c r="B7" s="79"/>
      <c r="C7" s="79"/>
      <c r="D7" s="79"/>
      <c r="E7" s="79"/>
      <c r="F7" s="79"/>
      <c r="G7" s="79"/>
      <c r="H7" s="79"/>
      <c r="I7" s="79"/>
      <c r="J7" s="31"/>
      <c r="K7" s="32"/>
      <c r="L7" s="80" t="s">
        <v>54</v>
      </c>
      <c r="M7" s="80"/>
      <c r="N7" s="30"/>
      <c r="O7" s="60"/>
      <c r="P7" s="2"/>
    </row>
    <row r="8" spans="1:19">
      <c r="A8" s="81" t="s">
        <v>3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0"/>
      <c r="M8" s="80"/>
      <c r="N8" s="32"/>
      <c r="O8" s="60"/>
      <c r="P8" s="4"/>
      <c r="Q8" s="9"/>
    </row>
    <row r="9" spans="1:19">
      <c r="A9" s="82" t="s">
        <v>4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0"/>
      <c r="M9" s="80"/>
      <c r="N9" s="32"/>
      <c r="O9" s="60"/>
      <c r="P9" s="4"/>
      <c r="Q9" s="9"/>
    </row>
    <row r="10" spans="1:19">
      <c r="A10" s="33"/>
      <c r="B10" s="33"/>
      <c r="C10" s="54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60"/>
      <c r="P10" s="4"/>
      <c r="Q10" s="9"/>
    </row>
    <row r="11" spans="1:19" ht="15.75" customHeight="1">
      <c r="A11" s="35"/>
      <c r="B11" s="36" t="s">
        <v>5</v>
      </c>
      <c r="C11" s="83" t="s">
        <v>6</v>
      </c>
      <c r="D11" s="34" t="s">
        <v>7</v>
      </c>
      <c r="E11" s="37"/>
      <c r="F11" s="85" t="s">
        <v>8</v>
      </c>
      <c r="G11" s="86"/>
      <c r="H11" s="87"/>
      <c r="I11" s="34" t="s">
        <v>9</v>
      </c>
      <c r="J11" s="34" t="s">
        <v>9</v>
      </c>
      <c r="K11" s="34" t="s">
        <v>10</v>
      </c>
      <c r="L11" s="17"/>
      <c r="M11" s="13"/>
      <c r="N11" s="69"/>
      <c r="O11" s="63">
        <v>45869</v>
      </c>
      <c r="P11" s="70"/>
      <c r="Q11" s="68"/>
      <c r="R11" s="61"/>
      <c r="S11" s="61"/>
    </row>
    <row r="12" spans="1:19" ht="15" customHeight="1">
      <c r="A12" s="39" t="s">
        <v>11</v>
      </c>
      <c r="B12" s="40" t="s">
        <v>12</v>
      </c>
      <c r="C12" s="84"/>
      <c r="D12" s="38" t="s">
        <v>11</v>
      </c>
      <c r="E12" s="41" t="s">
        <v>13</v>
      </c>
      <c r="F12" s="75" t="s">
        <v>14</v>
      </c>
      <c r="G12" s="76"/>
      <c r="H12" s="38" t="s">
        <v>15</v>
      </c>
      <c r="I12" s="38" t="s">
        <v>16</v>
      </c>
      <c r="J12" s="38" t="s">
        <v>17</v>
      </c>
      <c r="K12" s="38" t="s">
        <v>18</v>
      </c>
      <c r="L12" s="13"/>
      <c r="M12" s="13"/>
      <c r="N12" s="69"/>
      <c r="O12" s="58">
        <v>46102</v>
      </c>
      <c r="P12" s="70"/>
      <c r="Q12" s="68"/>
      <c r="R12" s="61"/>
      <c r="S12" s="61"/>
    </row>
    <row r="13" spans="1:19" s="9" customFormat="1" ht="15.75">
      <c r="A13" s="43">
        <v>1</v>
      </c>
      <c r="B13" s="55" t="s">
        <v>43</v>
      </c>
      <c r="C13" s="51" t="s">
        <v>19</v>
      </c>
      <c r="D13" s="44" t="s">
        <v>55</v>
      </c>
      <c r="E13" s="45" t="s">
        <v>59</v>
      </c>
      <c r="F13" s="45" t="s">
        <v>20</v>
      </c>
      <c r="G13" s="46">
        <v>526926941</v>
      </c>
      <c r="H13" s="47">
        <f>5500</f>
        <v>5500</v>
      </c>
      <c r="I13" s="48">
        <f>H13*0.05</f>
        <v>275</v>
      </c>
      <c r="J13" s="49"/>
      <c r="K13" s="48">
        <f>+H13-I13-J13</f>
        <v>5225</v>
      </c>
      <c r="L13" s="13"/>
      <c r="M13" s="13"/>
      <c r="N13" s="69"/>
      <c r="O13" s="58">
        <v>45907</v>
      </c>
      <c r="P13" s="70"/>
      <c r="Q13" s="68"/>
      <c r="R13" s="68"/>
      <c r="S13" s="68"/>
    </row>
    <row r="14" spans="1:19" s="10" customFormat="1" ht="15.75">
      <c r="A14" s="43">
        <f>+A13+1</f>
        <v>2</v>
      </c>
      <c r="B14" s="55" t="s">
        <v>21</v>
      </c>
      <c r="C14" s="51" t="s">
        <v>22</v>
      </c>
      <c r="D14" s="44" t="s">
        <v>55</v>
      </c>
      <c r="E14" s="45" t="s">
        <v>60</v>
      </c>
      <c r="F14" s="45" t="s">
        <v>20</v>
      </c>
      <c r="G14" s="46">
        <v>29966698</v>
      </c>
      <c r="H14" s="47">
        <f>5500</f>
        <v>5500</v>
      </c>
      <c r="I14" s="48"/>
      <c r="J14" s="47"/>
      <c r="K14" s="48">
        <f t="shared" ref="K14:K23" si="0">+H14-I14-J14</f>
        <v>5500</v>
      </c>
      <c r="L14" s="13"/>
      <c r="M14" s="13"/>
      <c r="N14" s="69"/>
      <c r="O14" s="10">
        <v>2026</v>
      </c>
      <c r="P14" s="70"/>
    </row>
    <row r="15" spans="1:19" s="10" customFormat="1">
      <c r="A15" s="43">
        <f t="shared" ref="A15:A19" si="1">+A14+1</f>
        <v>3</v>
      </c>
      <c r="B15" s="55" t="s">
        <v>31</v>
      </c>
      <c r="C15" s="51" t="s">
        <v>32</v>
      </c>
      <c r="D15" s="44" t="s">
        <v>55</v>
      </c>
      <c r="E15" s="45" t="s">
        <v>61</v>
      </c>
      <c r="F15" s="45" t="s">
        <v>20</v>
      </c>
      <c r="G15" s="46">
        <v>3884728780</v>
      </c>
      <c r="H15" s="47">
        <f>4000</f>
        <v>4000</v>
      </c>
      <c r="I15" s="48"/>
      <c r="J15" s="52"/>
      <c r="K15" s="48">
        <f>+H15-I15</f>
        <v>4000</v>
      </c>
      <c r="L15" s="13"/>
      <c r="M15" s="13"/>
      <c r="N15" s="42"/>
      <c r="O15" s="58">
        <v>46265</v>
      </c>
      <c r="P15" s="70"/>
    </row>
    <row r="16" spans="1:19" s="10" customFormat="1" ht="15.75">
      <c r="A16" s="43">
        <f t="shared" si="1"/>
        <v>4</v>
      </c>
      <c r="B16" s="56" t="s">
        <v>44</v>
      </c>
      <c r="C16" s="51" t="s">
        <v>35</v>
      </c>
      <c r="D16" s="44" t="s">
        <v>55</v>
      </c>
      <c r="E16" s="45" t="s">
        <v>62</v>
      </c>
      <c r="F16" s="45" t="s">
        <v>20</v>
      </c>
      <c r="G16" s="46">
        <v>1340230557</v>
      </c>
      <c r="H16" s="47">
        <f>5600</f>
        <v>5600</v>
      </c>
      <c r="I16" s="48">
        <f>H16*0.05</f>
        <v>280</v>
      </c>
      <c r="J16" s="49"/>
      <c r="K16" s="48">
        <f t="shared" ref="K16" si="2">+H16-I16</f>
        <v>5320</v>
      </c>
      <c r="L16" s="13"/>
      <c r="M16" s="13"/>
      <c r="N16" s="69"/>
      <c r="O16" s="58">
        <v>46021</v>
      </c>
      <c r="P16" s="70"/>
    </row>
    <row r="17" spans="1:19" s="10" customFormat="1" ht="15.75">
      <c r="A17" s="43">
        <f t="shared" si="1"/>
        <v>5</v>
      </c>
      <c r="B17" s="55" t="s">
        <v>33</v>
      </c>
      <c r="C17" s="51" t="s">
        <v>34</v>
      </c>
      <c r="D17" s="44" t="s">
        <v>55</v>
      </c>
      <c r="E17" s="45" t="s">
        <v>63</v>
      </c>
      <c r="F17" s="45" t="s">
        <v>20</v>
      </c>
      <c r="G17" s="46">
        <v>1077955706</v>
      </c>
      <c r="H17" s="47">
        <f>4500</f>
        <v>4500</v>
      </c>
      <c r="I17" s="48"/>
      <c r="J17" s="47">
        <f>(H17/1.12)*5/100</f>
        <v>200.89285714285714</v>
      </c>
      <c r="K17" s="48">
        <f>H17-J17</f>
        <v>4299.1071428571431</v>
      </c>
      <c r="L17" s="13"/>
      <c r="M17" s="13"/>
      <c r="N17" s="69"/>
      <c r="O17" s="63">
        <v>45869</v>
      </c>
      <c r="P17" s="70"/>
    </row>
    <row r="18" spans="1:19" s="10" customFormat="1" ht="24">
      <c r="A18" s="43">
        <f t="shared" si="1"/>
        <v>6</v>
      </c>
      <c r="B18" s="74" t="s">
        <v>23</v>
      </c>
      <c r="C18" s="51" t="s">
        <v>24</v>
      </c>
      <c r="D18" s="44" t="s">
        <v>55</v>
      </c>
      <c r="E18" s="45" t="s">
        <v>57</v>
      </c>
      <c r="F18" s="45" t="s">
        <v>20</v>
      </c>
      <c r="G18" s="46">
        <v>3774237933</v>
      </c>
      <c r="H18" s="47">
        <f>3600</f>
        <v>3600</v>
      </c>
      <c r="I18" s="48"/>
      <c r="J18" s="47">
        <f>(H18/1.12)*5/100</f>
        <v>160.71428571428569</v>
      </c>
      <c r="K18" s="48">
        <f>+H18-I18-J18</f>
        <v>3439.2857142857142</v>
      </c>
      <c r="L18" s="13"/>
      <c r="M18" s="13"/>
      <c r="N18" s="69"/>
      <c r="O18" s="58">
        <v>46102</v>
      </c>
      <c r="P18" s="70"/>
    </row>
    <row r="19" spans="1:19" s="10" customFormat="1" ht="15.75">
      <c r="A19" s="43">
        <f t="shared" si="1"/>
        <v>7</v>
      </c>
      <c r="B19" s="55" t="s">
        <v>25</v>
      </c>
      <c r="C19" s="51" t="s">
        <v>26</v>
      </c>
      <c r="D19" s="44" t="s">
        <v>55</v>
      </c>
      <c r="E19" s="45" t="s">
        <v>64</v>
      </c>
      <c r="F19" s="45" t="s">
        <v>20</v>
      </c>
      <c r="G19" s="46">
        <v>2655273483</v>
      </c>
      <c r="H19" s="47">
        <f>5000</f>
        <v>5000</v>
      </c>
      <c r="I19" s="48">
        <f>+H19*0.05</f>
        <v>250</v>
      </c>
      <c r="J19" s="47"/>
      <c r="K19" s="48">
        <f>+H19-I19-J19</f>
        <v>4750</v>
      </c>
      <c r="L19" s="13"/>
      <c r="M19" s="13"/>
      <c r="N19" s="69"/>
      <c r="O19" s="58">
        <v>45907</v>
      </c>
      <c r="P19" s="70"/>
    </row>
    <row r="20" spans="1:19" s="10" customFormat="1" ht="15.75">
      <c r="A20" s="43">
        <f>+A19+1</f>
        <v>8</v>
      </c>
      <c r="B20" s="55" t="s">
        <v>52</v>
      </c>
      <c r="C20" s="51" t="s">
        <v>53</v>
      </c>
      <c r="D20" s="44" t="s">
        <v>55</v>
      </c>
      <c r="E20" s="45" t="s">
        <v>65</v>
      </c>
      <c r="F20" s="45" t="s">
        <v>20</v>
      </c>
      <c r="G20" s="46">
        <v>3261940743</v>
      </c>
      <c r="H20" s="47">
        <f>7500</f>
        <v>7500</v>
      </c>
      <c r="I20" s="48">
        <f>H20*0.05</f>
        <v>375</v>
      </c>
      <c r="J20" s="49"/>
      <c r="K20" s="48">
        <f>+H20-I20-J20</f>
        <v>7125</v>
      </c>
      <c r="L20" s="50"/>
      <c r="M20" s="13"/>
      <c r="N20" s="69"/>
      <c r="O20" s="58">
        <v>45907</v>
      </c>
      <c r="P20" s="70"/>
    </row>
    <row r="21" spans="1:19" s="10" customFormat="1" ht="15.75">
      <c r="A21" s="43">
        <f>+A20+1</f>
        <v>9</v>
      </c>
      <c r="B21" s="55" t="s">
        <v>36</v>
      </c>
      <c r="C21" s="51" t="s">
        <v>37</v>
      </c>
      <c r="D21" s="44" t="s">
        <v>55</v>
      </c>
      <c r="E21" s="45" t="s">
        <v>56</v>
      </c>
      <c r="F21" s="45" t="s">
        <v>20</v>
      </c>
      <c r="G21" s="46">
        <v>1760707778</v>
      </c>
      <c r="H21" s="47">
        <f>7000</f>
        <v>7000</v>
      </c>
      <c r="I21" s="48">
        <f t="shared" ref="I21:I25" si="3">H21*0.05</f>
        <v>350</v>
      </c>
      <c r="J21" s="47"/>
      <c r="K21" s="48">
        <f t="shared" si="0"/>
        <v>6650</v>
      </c>
      <c r="L21" s="53"/>
      <c r="M21" s="13"/>
      <c r="N21" s="69"/>
      <c r="O21" s="58">
        <v>45907</v>
      </c>
      <c r="P21" s="70"/>
    </row>
    <row r="22" spans="1:19" s="10" customFormat="1" ht="15.75">
      <c r="A22" s="43">
        <f>+A21+1</f>
        <v>10</v>
      </c>
      <c r="B22" s="56" t="s">
        <v>41</v>
      </c>
      <c r="C22" s="51" t="s">
        <v>42</v>
      </c>
      <c r="D22" s="44" t="s">
        <v>55</v>
      </c>
      <c r="E22" s="45" t="s">
        <v>58</v>
      </c>
      <c r="F22" s="45" t="s">
        <v>20</v>
      </c>
      <c r="G22" s="46">
        <v>2159952455</v>
      </c>
      <c r="H22" s="47">
        <f>3500</f>
        <v>3500</v>
      </c>
      <c r="I22" s="48">
        <f t="shared" si="3"/>
        <v>175</v>
      </c>
      <c r="J22" s="49"/>
      <c r="K22" s="48">
        <f t="shared" si="0"/>
        <v>3325</v>
      </c>
      <c r="L22" s="50"/>
      <c r="M22" s="13"/>
      <c r="N22" s="69"/>
      <c r="O22" s="58">
        <v>45907</v>
      </c>
      <c r="P22" s="70"/>
    </row>
    <row r="23" spans="1:19" s="10" customFormat="1" ht="15.75">
      <c r="A23" s="43">
        <f t="shared" ref="A23:A24" si="4">+A22+1</f>
        <v>11</v>
      </c>
      <c r="B23" s="55" t="s">
        <v>47</v>
      </c>
      <c r="C23" s="51" t="s">
        <v>48</v>
      </c>
      <c r="D23" s="44" t="s">
        <v>55</v>
      </c>
      <c r="E23" s="45" t="s">
        <v>66</v>
      </c>
      <c r="F23" s="45" t="s">
        <v>20</v>
      </c>
      <c r="G23" s="46">
        <v>373246393</v>
      </c>
      <c r="H23" s="47">
        <v>6000</v>
      </c>
      <c r="I23" s="48">
        <f t="shared" si="3"/>
        <v>300</v>
      </c>
      <c r="J23" s="49"/>
      <c r="K23" s="48">
        <f t="shared" si="0"/>
        <v>5700</v>
      </c>
      <c r="L23" s="50"/>
      <c r="M23" s="13"/>
      <c r="N23" s="69"/>
      <c r="O23" s="58">
        <v>45907</v>
      </c>
      <c r="P23" s="70"/>
    </row>
    <row r="24" spans="1:19" s="10" customFormat="1">
      <c r="A24" s="43">
        <f t="shared" si="4"/>
        <v>12</v>
      </c>
      <c r="B24" s="55" t="s">
        <v>45</v>
      </c>
      <c r="C24" s="51" t="s">
        <v>46</v>
      </c>
      <c r="D24" s="44" t="s">
        <v>55</v>
      </c>
      <c r="E24" s="45" t="s">
        <v>67</v>
      </c>
      <c r="F24" s="45" t="s">
        <v>20</v>
      </c>
      <c r="G24" s="46">
        <v>4199042279</v>
      </c>
      <c r="H24" s="47">
        <f>3500</f>
        <v>3500</v>
      </c>
      <c r="I24" s="48">
        <f t="shared" si="3"/>
        <v>175</v>
      </c>
      <c r="J24" s="52"/>
      <c r="K24" s="48">
        <f>+H24-I24-J24</f>
        <v>3325</v>
      </c>
      <c r="L24" s="50"/>
      <c r="M24" s="2"/>
      <c r="N24" s="61"/>
      <c r="O24" s="58">
        <v>45907</v>
      </c>
      <c r="P24" s="70"/>
    </row>
    <row r="25" spans="1:19" s="10" customFormat="1">
      <c r="A25" s="43">
        <f>+A24+1</f>
        <v>13</v>
      </c>
      <c r="B25" s="56" t="s">
        <v>49</v>
      </c>
      <c r="C25" s="51" t="s">
        <v>50</v>
      </c>
      <c r="D25" s="44" t="s">
        <v>55</v>
      </c>
      <c r="E25" s="45" t="s">
        <v>68</v>
      </c>
      <c r="F25" s="45" t="s">
        <v>20</v>
      </c>
      <c r="G25" s="46">
        <v>2584168101</v>
      </c>
      <c r="H25" s="47">
        <v>3700</v>
      </c>
      <c r="I25" s="48">
        <f t="shared" si="3"/>
        <v>185</v>
      </c>
      <c r="J25" s="52"/>
      <c r="K25" s="48">
        <f>+H25-I25-J25</f>
        <v>3515</v>
      </c>
      <c r="L25" s="50"/>
      <c r="M25" s="17"/>
      <c r="N25" s="71"/>
      <c r="O25" s="58">
        <v>45907</v>
      </c>
      <c r="P25" s="70"/>
    </row>
    <row r="26" spans="1:19" ht="24" customHeight="1" thickBot="1">
      <c r="A26" s="11"/>
      <c r="B26" s="12" t="s">
        <v>27</v>
      </c>
      <c r="C26" s="64"/>
      <c r="D26" s="14"/>
      <c r="E26" s="14"/>
      <c r="F26" s="14"/>
      <c r="G26" s="15"/>
      <c r="H26" s="16">
        <f>SUM(H13:H25)</f>
        <v>64900</v>
      </c>
      <c r="I26" s="16">
        <f>SUM(I13:I25)</f>
        <v>2365</v>
      </c>
      <c r="J26" s="57">
        <v>361.6</v>
      </c>
      <c r="K26" s="57">
        <v>62173.4</v>
      </c>
      <c r="L26" s="17"/>
      <c r="M26" s="17"/>
      <c r="N26" s="71"/>
      <c r="P26" s="61"/>
      <c r="Q26" s="61"/>
      <c r="R26" s="61"/>
      <c r="S26" s="61"/>
    </row>
    <row r="27" spans="1:19" ht="15.75" thickTop="1">
      <c r="A27" s="11"/>
      <c r="B27" s="18" t="s">
        <v>69</v>
      </c>
      <c r="D27" s="14"/>
      <c r="E27" s="14"/>
      <c r="F27" s="15"/>
      <c r="G27" s="19"/>
      <c r="H27" s="19" t="s">
        <v>51</v>
      </c>
      <c r="I27" s="19"/>
      <c r="J27" s="19"/>
      <c r="K27" s="17"/>
      <c r="L27" s="17"/>
      <c r="M27" s="2"/>
      <c r="N27" s="61"/>
      <c r="P27" s="61"/>
      <c r="Q27" s="61"/>
      <c r="R27" s="61"/>
      <c r="S27" s="61"/>
    </row>
    <row r="28" spans="1:19">
      <c r="A28" s="11"/>
      <c r="B28" s="20"/>
      <c r="C28" s="64"/>
      <c r="D28" s="14"/>
      <c r="E28" s="14"/>
      <c r="F28" s="14"/>
      <c r="G28" s="17"/>
      <c r="H28" s="19"/>
      <c r="I28" s="19"/>
      <c r="J28" s="19"/>
      <c r="K28" s="19"/>
      <c r="L28" s="17"/>
      <c r="M28" s="17"/>
      <c r="N28" s="71"/>
      <c r="P28" s="61"/>
      <c r="Q28" s="61"/>
      <c r="R28" s="61"/>
      <c r="S28" s="61"/>
    </row>
    <row r="29" spans="1:19">
      <c r="A29" s="11"/>
      <c r="B29" s="21" t="s">
        <v>70</v>
      </c>
      <c r="C29" s="54"/>
      <c r="D29" s="4"/>
      <c r="E29" s="22"/>
      <c r="F29" s="22"/>
      <c r="G29" s="17"/>
      <c r="H29" s="17"/>
      <c r="I29" s="17"/>
      <c r="J29" s="17"/>
      <c r="K29" s="73"/>
      <c r="L29" s="17"/>
      <c r="M29" s="17"/>
      <c r="N29" s="71"/>
      <c r="O29" s="62"/>
      <c r="P29" s="71"/>
      <c r="Q29" s="61"/>
      <c r="R29" s="61"/>
      <c r="S29" s="61"/>
    </row>
    <row r="30" spans="1:19">
      <c r="A30" s="11"/>
      <c r="B30" s="5"/>
      <c r="C30" s="54"/>
      <c r="D30" s="4"/>
      <c r="E30" s="4"/>
      <c r="F30" s="4"/>
      <c r="G30" s="13"/>
      <c r="H30" s="13"/>
      <c r="I30" s="13"/>
      <c r="J30" s="13"/>
      <c r="K30" s="13"/>
      <c r="L30" s="13"/>
      <c r="M30" s="23"/>
      <c r="N30" s="71"/>
      <c r="O30" s="62"/>
      <c r="P30" s="71"/>
      <c r="Q30" s="61"/>
      <c r="R30" s="61"/>
      <c r="S30" s="61"/>
    </row>
    <row r="31" spans="1:19">
      <c r="A31" s="11"/>
      <c r="B31" s="21" t="s">
        <v>29</v>
      </c>
      <c r="C31" s="66"/>
      <c r="D31" s="4"/>
      <c r="E31" s="4"/>
      <c r="F31" s="4"/>
      <c r="G31" s="13"/>
      <c r="H31" s="13"/>
      <c r="I31" s="13"/>
      <c r="J31" s="13"/>
      <c r="K31" s="13"/>
      <c r="L31" s="13"/>
      <c r="M31" s="23"/>
      <c r="N31" s="71"/>
      <c r="O31" s="62"/>
      <c r="P31" s="71"/>
      <c r="Q31" s="61"/>
      <c r="R31" s="61"/>
      <c r="S31" s="61"/>
    </row>
    <row r="32" spans="1:19">
      <c r="A32" s="11"/>
      <c r="B32" s="21" t="s">
        <v>38</v>
      </c>
      <c r="C32" s="66"/>
      <c r="D32" s="4"/>
      <c r="E32" s="4"/>
      <c r="F32" s="4"/>
      <c r="G32" s="13"/>
      <c r="H32" s="13"/>
      <c r="I32" s="13"/>
      <c r="J32" s="13"/>
      <c r="K32" s="13"/>
      <c r="L32" s="13"/>
      <c r="M32" s="13"/>
      <c r="N32" s="71"/>
      <c r="O32" s="62"/>
      <c r="P32" s="71"/>
      <c r="Q32" s="61"/>
      <c r="R32" s="61"/>
      <c r="S32" s="61"/>
    </row>
    <row r="33" spans="1:16">
      <c r="A33" s="11"/>
      <c r="B33" s="11"/>
      <c r="C33" s="67"/>
      <c r="D33" s="25"/>
      <c r="E33" s="25"/>
      <c r="F33" s="25"/>
      <c r="G33" s="13"/>
      <c r="H33" s="13"/>
      <c r="I33" s="13"/>
      <c r="J33" s="13"/>
      <c r="K33" s="13"/>
      <c r="L33" s="13"/>
      <c r="M33" s="13"/>
      <c r="N33" s="2"/>
      <c r="O33" s="62"/>
      <c r="P33" s="2"/>
    </row>
    <row r="34" spans="1:16">
      <c r="A34" s="11"/>
      <c r="B34" s="11"/>
      <c r="C34" s="67"/>
      <c r="D34" s="25"/>
      <c r="E34" s="25"/>
      <c r="F34" s="25"/>
      <c r="G34" s="13"/>
      <c r="H34" s="13"/>
      <c r="I34" s="13"/>
      <c r="J34" s="13"/>
      <c r="K34" s="13"/>
      <c r="L34" s="13"/>
      <c r="M34" s="13"/>
      <c r="N34" s="2"/>
      <c r="O34" s="62"/>
      <c r="P34" s="2"/>
    </row>
    <row r="35" spans="1:16">
      <c r="A35" s="11"/>
      <c r="B35" s="11"/>
      <c r="C35" s="67"/>
      <c r="D35" s="25"/>
      <c r="E35" s="25"/>
      <c r="F35" s="25"/>
      <c r="G35" s="13"/>
      <c r="H35" s="13"/>
      <c r="I35" s="13"/>
      <c r="J35" s="13"/>
      <c r="K35" s="13"/>
      <c r="L35" s="13"/>
      <c r="M35" s="13"/>
      <c r="N35" s="2"/>
      <c r="O35" s="62"/>
      <c r="P35" s="2"/>
    </row>
    <row r="36" spans="1:16">
      <c r="A36" s="11"/>
      <c r="B36" s="11"/>
      <c r="C36" s="67"/>
      <c r="D36" s="25"/>
      <c r="E36" s="25"/>
      <c r="F36" s="25"/>
      <c r="G36" s="13"/>
      <c r="H36" s="72"/>
      <c r="I36" s="72"/>
      <c r="J36" s="13"/>
      <c r="K36" s="13"/>
      <c r="L36" s="13"/>
      <c r="M36" s="13"/>
      <c r="N36" s="2"/>
      <c r="O36" s="62"/>
      <c r="P36" s="2"/>
    </row>
    <row r="37" spans="1:16">
      <c r="A37" s="11"/>
      <c r="B37" s="11"/>
      <c r="C37" s="67"/>
      <c r="D37" s="25"/>
      <c r="E37" s="25"/>
      <c r="F37" s="25"/>
      <c r="G37" s="13"/>
      <c r="H37" s="13"/>
      <c r="I37" s="13"/>
      <c r="J37" s="13"/>
      <c r="K37" s="13"/>
      <c r="L37" s="13"/>
      <c r="M37" s="13"/>
      <c r="N37" s="2"/>
      <c r="O37" s="62"/>
      <c r="P37" s="2"/>
    </row>
    <row r="38" spans="1:16" ht="15" customHeight="1">
      <c r="A38" s="11"/>
      <c r="B38" s="77" t="s">
        <v>30</v>
      </c>
      <c r="C38" s="77"/>
      <c r="D38" s="25"/>
      <c r="E38" s="25"/>
      <c r="F38" s="25"/>
      <c r="G38" s="13"/>
      <c r="H38" s="13"/>
      <c r="I38" s="78" t="s">
        <v>39</v>
      </c>
      <c r="J38" s="78"/>
      <c r="K38" s="78"/>
      <c r="L38" s="78"/>
      <c r="M38" s="78"/>
      <c r="N38" s="2"/>
      <c r="O38" s="62"/>
      <c r="P38" s="2"/>
    </row>
    <row r="39" spans="1:16">
      <c r="A39" s="11"/>
      <c r="B39" s="77" t="s">
        <v>28</v>
      </c>
      <c r="C39" s="77"/>
      <c r="D39" s="25"/>
      <c r="E39" s="25"/>
      <c r="F39" s="25"/>
      <c r="G39" s="13"/>
      <c r="H39" s="13"/>
      <c r="I39" s="77" t="s">
        <v>40</v>
      </c>
      <c r="J39" s="77"/>
      <c r="K39" s="77"/>
      <c r="L39" s="77"/>
      <c r="M39" s="77"/>
      <c r="N39" s="2"/>
      <c r="O39" s="62"/>
      <c r="P39" s="2"/>
    </row>
    <row r="40" spans="1:16">
      <c r="A40" s="20"/>
      <c r="B40" s="11"/>
      <c r="C40" s="67"/>
      <c r="D40" s="25"/>
      <c r="E40" s="25"/>
      <c r="F40" s="25"/>
      <c r="G40" s="13"/>
      <c r="H40" s="13"/>
      <c r="I40" s="13"/>
      <c r="J40" s="13"/>
      <c r="K40" s="13"/>
      <c r="L40" s="13"/>
      <c r="M40" s="13"/>
      <c r="N40" s="2"/>
      <c r="O40" s="62"/>
      <c r="P40" s="2"/>
    </row>
    <row r="41" spans="1:16">
      <c r="A41" s="11"/>
      <c r="B41" s="20"/>
      <c r="C41" s="64"/>
      <c r="D41" s="25"/>
      <c r="E41" s="25"/>
      <c r="F41" s="25"/>
      <c r="G41" s="13"/>
      <c r="H41" s="13"/>
      <c r="I41" s="13"/>
      <c r="J41" s="13"/>
      <c r="K41" s="13"/>
      <c r="L41" s="13"/>
      <c r="M41" s="13"/>
      <c r="N41" s="24"/>
      <c r="O41" s="62"/>
      <c r="P41" s="2"/>
    </row>
    <row r="42" spans="1:16">
      <c r="A42" s="26"/>
      <c r="B42" s="1"/>
      <c r="C42" s="54"/>
      <c r="D42" s="27"/>
      <c r="E42" s="27"/>
      <c r="F42" s="27"/>
      <c r="G42" s="25"/>
      <c r="H42" s="25"/>
      <c r="I42" s="2"/>
      <c r="J42" s="2"/>
      <c r="K42" s="2"/>
      <c r="L42" s="2"/>
      <c r="M42" s="2"/>
    </row>
  </sheetData>
  <mergeCells count="18">
    <mergeCell ref="C2:I2"/>
    <mergeCell ref="L2:L6"/>
    <mergeCell ref="C3:I3"/>
    <mergeCell ref="C4:I4"/>
    <mergeCell ref="P4:P5"/>
    <mergeCell ref="C5:I5"/>
    <mergeCell ref="C6:I6"/>
    <mergeCell ref="A7:I7"/>
    <mergeCell ref="L7:M9"/>
    <mergeCell ref="A8:K8"/>
    <mergeCell ref="A9:K9"/>
    <mergeCell ref="C11:C12"/>
    <mergeCell ref="F11:H11"/>
    <mergeCell ref="F12:G12"/>
    <mergeCell ref="B38:C38"/>
    <mergeCell ref="I38:M38"/>
    <mergeCell ref="B39:C39"/>
    <mergeCell ref="I39:M39"/>
  </mergeCells>
  <printOptions horizontalCentered="1" verticalCentered="1"/>
  <pageMargins left="0" right="0" top="0.59055118110236227" bottom="0" header="0.51181102362204722" footer="0.51181102362204722"/>
  <pageSetup scale="65" orientation="landscape" copies="4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Arrendamiento  R.151-08-2025 </vt:lpstr>
      <vt:lpstr>'Arrendamiento  R.151-08-2025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Neftali Latz</dc:creator>
  <cp:lastModifiedBy>Lourdes Sipac</cp:lastModifiedBy>
  <cp:lastPrinted>2025-07-28T16:33:04Z</cp:lastPrinted>
  <dcterms:created xsi:type="dcterms:W3CDTF">2023-10-23T19:51:32Z</dcterms:created>
  <dcterms:modified xsi:type="dcterms:W3CDTF">2025-09-03T14:25:28Z</dcterms:modified>
</cp:coreProperties>
</file>