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SEPTIEMBRE\"/>
    </mc:Choice>
  </mc:AlternateContent>
  <bookViews>
    <workbookView xWindow="-120" yWindow="-120" windowWidth="20730" windowHeight="11040"/>
  </bookViews>
  <sheets>
    <sheet name="Arrendamiento  R.151-10-2026 " sheetId="2" r:id="rId1"/>
  </sheets>
  <definedNames>
    <definedName name="_xlnm._FilterDatabase" localSheetId="0" hidden="1">'Arrendamiento  R.151-10-2026 '!$L$1:$L$43</definedName>
    <definedName name="_xlnm.Print_Area" localSheetId="0">'Arrendamiento  R.151-10-2026 '!$A$1:$M$39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2" l="1"/>
  <c r="A14" i="2"/>
  <c r="A15" i="2" s="1"/>
  <c r="H13" i="2"/>
  <c r="H14" i="2"/>
  <c r="K14" i="2" s="1"/>
  <c r="H16" i="2"/>
  <c r="I13" i="2" l="1"/>
  <c r="I19" i="2"/>
  <c r="K19" i="2" s="1"/>
  <c r="I16" i="2"/>
  <c r="K16" i="2" s="1"/>
  <c r="H17" i="2"/>
  <c r="K13" i="2" l="1"/>
  <c r="I17" i="2"/>
  <c r="K17" i="2" s="1"/>
  <c r="H25" i="2" l="1"/>
  <c r="I25" i="2" s="1"/>
  <c r="H21" i="2"/>
  <c r="H15" i="2"/>
  <c r="H23" i="2"/>
  <c r="H24" i="2"/>
  <c r="H20" i="2"/>
  <c r="H22" i="2" l="1"/>
  <c r="I20" i="2" l="1"/>
  <c r="K20" i="2" l="1"/>
  <c r="K25" i="2"/>
  <c r="I23" i="2" l="1"/>
  <c r="K23" i="2" l="1"/>
  <c r="I24" i="2" l="1"/>
  <c r="K24" i="2" l="1"/>
  <c r="H18" i="2" l="1"/>
  <c r="H26" i="2" s="1"/>
  <c r="J18" i="2" l="1"/>
  <c r="J26" i="2" s="1"/>
  <c r="K18" i="2" l="1"/>
  <c r="I22" i="2"/>
  <c r="K22" i="2" l="1"/>
  <c r="A16" i="2" l="1"/>
  <c r="A17" i="2" s="1"/>
  <c r="A18" i="2" s="1"/>
  <c r="A19" i="2" s="1"/>
  <c r="A20" i="2" s="1"/>
  <c r="I21" i="2"/>
  <c r="I26" i="2" s="1"/>
  <c r="A21" i="2" l="1"/>
  <c r="A22" i="2" s="1"/>
  <c r="A23" i="2" s="1"/>
  <c r="A24" i="2" s="1"/>
  <c r="A25" i="2" s="1"/>
  <c r="K21" i="2"/>
  <c r="K15" i="2" l="1"/>
  <c r="K26" i="2" s="1"/>
</calcChain>
</file>

<file path=xl/sharedStrings.xml><?xml version="1.0" encoding="utf-8"?>
<sst xmlns="http://schemas.openxmlformats.org/spreadsheetml/2006/main" count="99" uniqueCount="73">
  <si>
    <t xml:space="preserve">                        K'ULB'IL YOL TWITZ PAXIL</t>
  </si>
  <si>
    <t xml:space="preserve">                        ACADEMIA DE LAS LENGUAS MAYAS DE GUATEMALA</t>
  </si>
  <si>
    <t xml:space="preserve">                         3a. CALLE 00-11 ZONA 10  </t>
  </si>
  <si>
    <t>PAGO DE ARRENDAMIENTO COMUNIDADES LINGUISTICAS  RENGLON 151</t>
  </si>
  <si>
    <t>( ARRENDAMIENTO DE EDIFICIOS Y LOCALES )</t>
  </si>
  <si>
    <t>Partida Presupuestaria por Programa</t>
  </si>
  <si>
    <t xml:space="preserve">POR SERVICIOS DE </t>
  </si>
  <si>
    <t>Pago</t>
  </si>
  <si>
    <t>FACTURA</t>
  </si>
  <si>
    <t>Retención</t>
  </si>
  <si>
    <t>Liquido a</t>
  </si>
  <si>
    <t>No.</t>
  </si>
  <si>
    <t>Nombres y Apellidos</t>
  </si>
  <si>
    <t>SERIE</t>
  </si>
  <si>
    <t>NÚMERO</t>
  </si>
  <si>
    <t>MONTO</t>
  </si>
  <si>
    <t>I.V.A.</t>
  </si>
  <si>
    <t>I. S. R</t>
  </si>
  <si>
    <t>Recibir</t>
  </si>
  <si>
    <t>DTE:</t>
  </si>
  <si>
    <t>Asociación Cultural Poqomam Qawinaqel (Nuestra Gente)</t>
  </si>
  <si>
    <t>Arrendamiento del Inmueble C.L. Poqomam</t>
  </si>
  <si>
    <t xml:space="preserve">                                  TOTAL</t>
  </si>
  <si>
    <t>AUXILIAR DE CONTABILIDAD-ALMG</t>
  </si>
  <si>
    <t>ELABORADO POR: ANA LUISA HERNÁNDEZ GARCÍA-AUXILIAR DE CONTABILIDAD-ALMG</t>
  </si>
  <si>
    <t>ANA LUISA HERNÁNDEZ GARCÍA</t>
  </si>
  <si>
    <t>Cristobal Diaz Gutierrez</t>
  </si>
  <si>
    <t>Arrendamiento del Inmueble C.L. Chorti'</t>
  </si>
  <si>
    <t>Mario Guillermo Cuc Quim</t>
  </si>
  <si>
    <t>Arrendamiento del Inmueble C.L. Q'eqchi'</t>
  </si>
  <si>
    <t>REVISADO POR:LIC.  JULIÁN LÓPEZ MÉNDEZ- JEFE DE CONTABILIDAD-ALMG-</t>
  </si>
  <si>
    <t>LIC. JULIÁN LÓPEZ MÉNDEZ</t>
  </si>
  <si>
    <t xml:space="preserve">  JEFE DE CONTABILIDAD-ALMG-</t>
  </si>
  <si>
    <t>Manuela Mutaz Mejía</t>
  </si>
  <si>
    <t>Arrendamiento del Inmueble C.L. Sakapulteka</t>
  </si>
  <si>
    <t>Arrendamiento del Inmueble C.L. Tektiteka.</t>
  </si>
  <si>
    <t>Amanda Del Rosario Perez Ambrocio De Alvarado</t>
  </si>
  <si>
    <t>Arrendamiento del Inmueble C.L. Sipakapense.</t>
  </si>
  <si>
    <t>Rosalia Tuch Cotuc De Tuch</t>
  </si>
  <si>
    <t>Arrendamiento del Inmueble C.L. Tz´utujil.</t>
  </si>
  <si>
    <t xml:space="preserve"> </t>
  </si>
  <si>
    <t xml:space="preserve">Diego Rocael Castañeda Diego </t>
  </si>
  <si>
    <t>Arrendamiento del Inmueble C.L. Q´anjob´al.</t>
  </si>
  <si>
    <t>Rafael Pérez Ramírez</t>
  </si>
  <si>
    <t>Nestor Fernando Velasquez Cifuentes</t>
  </si>
  <si>
    <t>Arrendamiento del Inmueble C.L. Mam</t>
  </si>
  <si>
    <t>Diego Pablo Alonzo</t>
  </si>
  <si>
    <t>Arrendamiento del Inmueble C.L. Chuj</t>
  </si>
  <si>
    <t xml:space="preserve">   </t>
  </si>
  <si>
    <t>Mario Ortiz Vicente</t>
  </si>
  <si>
    <t>Arrendamiento del Inmueble C.L. Chalchiteka</t>
  </si>
  <si>
    <t xml:space="preserve">Thelma Consuelo Rios Sandoval de Rodas </t>
  </si>
  <si>
    <t>Arrendamiento del Inmueble C.L. Awakateka</t>
  </si>
  <si>
    <t>Arrendamiento del Inmueble C.L. Poqomchi'</t>
  </si>
  <si>
    <t>LA PRESENTE PLANILLA ASCIENDE A LA CANTIDAD DE: SESENTA Y SIETE MIL DOSCIENTOS SETENTA   QUETZALES   CON  00/100.</t>
  </si>
  <si>
    <t xml:space="preserve">Marina Natividad de la Rosa Suc </t>
  </si>
  <si>
    <t>R- 151-10-2026</t>
  </si>
  <si>
    <t>09/12</t>
  </si>
  <si>
    <t>C1D35E3C</t>
  </si>
  <si>
    <t>CABEA4CB</t>
  </si>
  <si>
    <t>17E5CFF8</t>
  </si>
  <si>
    <t>03/06</t>
  </si>
  <si>
    <t>27EF61D3</t>
  </si>
  <si>
    <t>A022BDDF</t>
  </si>
  <si>
    <t>B2DE22B3</t>
  </si>
  <si>
    <t>7B1C27BE</t>
  </si>
  <si>
    <t>171BA87A</t>
  </si>
  <si>
    <t>1466BE74</t>
  </si>
  <si>
    <t>4F491B7C</t>
  </si>
  <si>
    <t>0B70B691</t>
  </si>
  <si>
    <t>408BDBF6</t>
  </si>
  <si>
    <t>3CE4AB4D</t>
  </si>
  <si>
    <t>GUATEMALA, SEPTIEMBRE 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</si>
</sst>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* #,##0.00\ &quot;Q&quot;_-;\-* #,##0.00\ &quot;Q&quot;_-;_-* &quot;-&quot;??\ &quot;Q&quot;_-;_-@_-"/>
    <numFmt numFmtId="166" formatCode="_-[$Q-100A]* #,##0.00_-;\-[$Q-100A]* #,##0.00_-;_-[$Q-100A]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16"/>
      <color indexed="21"/>
      <name val="Antique Olive Compact"/>
    </font>
    <font>
      <b/>
      <sz val="15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7"/>
      <name val="Calibri"/>
      <family val="2"/>
      <scheme val="minor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2" fillId="0" borderId="0" xfId="0" applyFont="1" applyFill="1"/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6" fillId="4" borderId="0" xfId="0" applyFont="1" applyFill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/>
      <protection locked="0"/>
    </xf>
    <xf numFmtId="0" fontId="9" fillId="4" borderId="5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0" fontId="16" fillId="4" borderId="0" xfId="0" applyFont="1" applyFill="1" applyProtection="1">
      <protection locked="0"/>
    </xf>
    <xf numFmtId="0" fontId="17" fillId="0" borderId="0" xfId="0" applyFont="1" applyFill="1" applyAlignment="1" applyProtection="1">
      <protection locked="0"/>
    </xf>
    <xf numFmtId="0" fontId="18" fillId="0" borderId="0" xfId="0" applyFont="1" applyFill="1" applyProtection="1">
      <protection locked="0"/>
    </xf>
    <xf numFmtId="0" fontId="0" fillId="0" borderId="0" xfId="0" applyFont="1"/>
    <xf numFmtId="0" fontId="18" fillId="0" borderId="0" xfId="0" applyFont="1" applyProtection="1">
      <protection locked="0"/>
    </xf>
    <xf numFmtId="14" fontId="2" fillId="4" borderId="0" xfId="0" applyNumberFormat="1" applyFont="1" applyFill="1"/>
    <xf numFmtId="0" fontId="14" fillId="4" borderId="0" xfId="0" applyFont="1" applyFill="1" applyProtection="1">
      <protection locked="0"/>
    </xf>
    <xf numFmtId="0" fontId="16" fillId="4" borderId="0" xfId="0" applyFont="1" applyFill="1"/>
    <xf numFmtId="165" fontId="16" fillId="4" borderId="0" xfId="1" applyFont="1" applyFill="1" applyProtection="1">
      <protection locked="0"/>
    </xf>
    <xf numFmtId="0" fontId="13" fillId="4" borderId="0" xfId="0" applyFont="1" applyFill="1" applyProtection="1">
      <protection locked="0"/>
    </xf>
    <xf numFmtId="0" fontId="19" fillId="4" borderId="0" xfId="0" applyFont="1" applyFill="1" applyBorder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44" fontId="14" fillId="0" borderId="0" xfId="0" applyNumberFormat="1" applyFont="1" applyProtection="1">
      <protection locked="0"/>
    </xf>
    <xf numFmtId="0" fontId="23" fillId="4" borderId="0" xfId="0" applyFont="1" applyFill="1"/>
    <xf numFmtId="0" fontId="13" fillId="4" borderId="0" xfId="0" applyFont="1" applyFill="1" applyAlignment="1" applyProtection="1">
      <alignment horizontal="center" vertical="center"/>
      <protection locked="0"/>
    </xf>
    <xf numFmtId="0" fontId="9" fillId="4" borderId="0" xfId="0" applyFont="1" applyFill="1" applyAlignment="1" applyProtection="1">
      <alignment horizontal="center" vertical="center"/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1" fillId="4" borderId="0" xfId="0" quotePrefix="1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Protection="1">
      <protection locked="0"/>
    </xf>
    <xf numFmtId="4" fontId="8" fillId="4" borderId="8" xfId="0" applyNumberFormat="1" applyFont="1" applyFill="1" applyBorder="1" applyProtection="1">
      <protection locked="0"/>
    </xf>
    <xf numFmtId="0" fontId="14" fillId="4" borderId="0" xfId="0" applyFont="1" applyFill="1" applyBorder="1" applyProtection="1">
      <protection locked="0"/>
    </xf>
    <xf numFmtId="0" fontId="0" fillId="4" borderId="0" xfId="0" applyFont="1" applyFill="1" applyProtection="1">
      <protection locked="0"/>
    </xf>
    <xf numFmtId="0" fontId="0" fillId="4" borderId="0" xfId="0" applyFont="1" applyFill="1"/>
    <xf numFmtId="0" fontId="22" fillId="4" borderId="0" xfId="0" applyFont="1" applyFill="1" applyAlignment="1" applyProtection="1">
      <alignment horizontal="left" vertical="center"/>
      <protection locked="0"/>
    </xf>
    <xf numFmtId="0" fontId="24" fillId="4" borderId="0" xfId="0" applyFont="1" applyFill="1" applyBorder="1" applyAlignment="1" applyProtection="1">
      <alignment horizontal="center"/>
      <protection locked="0"/>
    </xf>
    <xf numFmtId="0" fontId="24" fillId="4" borderId="0" xfId="0" quotePrefix="1" applyFont="1" applyFill="1" applyBorder="1" applyAlignment="1" applyProtection="1">
      <alignment horizontal="center" vertical="center" wrapText="1"/>
      <protection locked="0"/>
    </xf>
    <xf numFmtId="164" fontId="24" fillId="4" borderId="0" xfId="0" applyNumberFormat="1" applyFont="1" applyFill="1" applyBorder="1" applyProtection="1">
      <protection locked="0"/>
    </xf>
    <xf numFmtId="164" fontId="11" fillId="4" borderId="0" xfId="0" applyNumberFormat="1" applyFont="1" applyFill="1" applyBorder="1" applyProtection="1"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0" fontId="9" fillId="4" borderId="0" xfId="0" applyFont="1" applyFill="1" applyAlignment="1" applyProtection="1">
      <alignment horizontal="left" vertical="center"/>
      <protection locked="0"/>
    </xf>
    <xf numFmtId="0" fontId="0" fillId="4" borderId="0" xfId="0" applyFill="1" applyAlignment="1" applyProtection="1">
      <alignment wrapText="1"/>
      <protection locked="0"/>
    </xf>
    <xf numFmtId="164" fontId="14" fillId="4" borderId="0" xfId="0" applyNumberFormat="1" applyFont="1" applyFill="1" applyBorder="1" applyProtection="1">
      <protection locked="0"/>
    </xf>
    <xf numFmtId="0" fontId="18" fillId="4" borderId="0" xfId="0" applyFont="1" applyFill="1" applyProtection="1">
      <protection locked="0"/>
    </xf>
    <xf numFmtId="166" fontId="14" fillId="4" borderId="0" xfId="0" applyNumberFormat="1" applyFont="1" applyFill="1" applyProtection="1">
      <protection locked="0"/>
    </xf>
    <xf numFmtId="0" fontId="0" fillId="4" borderId="0" xfId="0" applyFont="1" applyFill="1" applyAlignment="1" applyProtection="1">
      <alignment horizontal="left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49" fontId="11" fillId="4" borderId="0" xfId="0" applyNumberFormat="1" applyFont="1" applyFill="1" applyAlignment="1" applyProtection="1">
      <alignment horizontal="center" vertical="center"/>
      <protection locked="0"/>
    </xf>
    <xf numFmtId="49" fontId="11" fillId="4" borderId="0" xfId="0" applyNumberFormat="1" applyFont="1" applyFill="1" applyAlignment="1" applyProtection="1">
      <alignment horizontal="center" vertical="center" wrapText="1"/>
      <protection locked="0"/>
    </xf>
    <xf numFmtId="0" fontId="11" fillId="4" borderId="0" xfId="0" quotePrefix="1" applyFont="1" applyFill="1" applyAlignment="1" applyProtection="1">
      <alignment horizontal="left" vertical="center" wrapText="1"/>
      <protection locked="0"/>
    </xf>
    <xf numFmtId="164" fontId="11" fillId="4" borderId="0" xfId="0" applyNumberFormat="1" applyFont="1" applyFill="1" applyAlignment="1" applyProtection="1">
      <alignment horizontal="center" vertical="center"/>
      <protection locked="0"/>
    </xf>
    <xf numFmtId="164" fontId="11" fillId="4" borderId="0" xfId="1" applyNumberFormat="1" applyFont="1" applyFill="1" applyBorder="1" applyAlignment="1" applyProtection="1">
      <alignment horizontal="center" vertical="center"/>
      <protection locked="0"/>
    </xf>
    <xf numFmtId="164" fontId="11" fillId="4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left" vertical="center"/>
    </xf>
    <xf numFmtId="0" fontId="20" fillId="4" borderId="0" xfId="0" applyFont="1" applyFill="1" applyBorder="1" applyAlignment="1" applyProtection="1">
      <alignment horizontal="left" vertical="center"/>
    </xf>
    <xf numFmtId="49" fontId="11" fillId="4" borderId="0" xfId="0" applyNumberFormat="1" applyFont="1" applyFill="1" applyBorder="1" applyAlignment="1" applyProtection="1">
      <alignment horizontal="center" vertical="center"/>
      <protection locked="0"/>
    </xf>
    <xf numFmtId="49" fontId="11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0" xfId="0" quotePrefix="1" applyFont="1" applyFill="1" applyBorder="1" applyAlignment="1" applyProtection="1">
      <alignment horizontal="left" vertical="center" wrapText="1"/>
      <protection locked="0"/>
    </xf>
    <xf numFmtId="164" fontId="11" fillId="4" borderId="0" xfId="0" applyNumberFormat="1" applyFont="1" applyFill="1" applyBorder="1" applyAlignment="1" applyProtection="1">
      <alignment horizontal="center" vertical="center"/>
      <protection locked="0"/>
    </xf>
    <xf numFmtId="165" fontId="11" fillId="4" borderId="0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horizontal="center" vertical="center"/>
    </xf>
    <xf numFmtId="0" fontId="20" fillId="4" borderId="0" xfId="0" applyFont="1" applyFill="1" applyAlignment="1" applyProtection="1">
      <alignment horizontal="center" vertical="center"/>
      <protection locked="0"/>
    </xf>
    <xf numFmtId="0" fontId="21" fillId="4" borderId="0" xfId="0" applyFont="1" applyFill="1" applyAlignment="1">
      <alignment vertical="center"/>
    </xf>
    <xf numFmtId="49" fontId="21" fillId="4" borderId="0" xfId="0" applyNumberFormat="1" applyFont="1" applyFill="1" applyAlignment="1" applyProtection="1">
      <alignment horizontal="center" vertical="center"/>
      <protection locked="0"/>
    </xf>
    <xf numFmtId="49" fontId="21" fillId="4" borderId="0" xfId="0" applyNumberFormat="1" applyFont="1" applyFill="1" applyAlignment="1" applyProtection="1">
      <alignment horizontal="center" vertical="center" wrapText="1"/>
      <protection locked="0"/>
    </xf>
    <xf numFmtId="0" fontId="21" fillId="4" borderId="0" xfId="0" quotePrefix="1" applyFont="1" applyFill="1" applyAlignment="1" applyProtection="1">
      <alignment horizontal="left" vertical="center" wrapText="1"/>
      <protection locked="0"/>
    </xf>
    <xf numFmtId="164" fontId="21" fillId="4" borderId="0" xfId="0" applyNumberFormat="1" applyFont="1" applyFill="1" applyAlignment="1" applyProtection="1">
      <alignment horizontal="center" vertical="center"/>
      <protection locked="0"/>
    </xf>
    <xf numFmtId="164" fontId="21" fillId="4" borderId="0" xfId="1" applyNumberFormat="1" applyFont="1" applyFill="1" applyBorder="1" applyAlignment="1" applyProtection="1">
      <alignment horizontal="center" vertical="center"/>
      <protection locked="0"/>
    </xf>
    <xf numFmtId="164" fontId="21" fillId="4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horizontal="left" vertical="center" wrapText="1"/>
    </xf>
    <xf numFmtId="0" fontId="12" fillId="4" borderId="0" xfId="0" applyFont="1" applyFill="1" applyBorder="1" applyAlignment="1" applyProtection="1">
      <alignment horizontal="left" vertical="center"/>
    </xf>
    <xf numFmtId="0" fontId="11" fillId="4" borderId="0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vertical="center"/>
    </xf>
    <xf numFmtId="0" fontId="9" fillId="4" borderId="6" xfId="0" applyFont="1" applyFill="1" applyBorder="1" applyAlignment="1" applyProtection="1">
      <alignment horizontal="center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6" fillId="4" borderId="0" xfId="0" applyFont="1" applyFill="1" applyBorder="1" applyAlignment="1" applyProtection="1">
      <alignment horizontal="center"/>
      <protection locked="0"/>
    </xf>
    <xf numFmtId="0" fontId="7" fillId="4" borderId="0" xfId="0" applyFont="1" applyFill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0</xdr:row>
      <xdr:rowOff>180976</xdr:rowOff>
    </xdr:from>
    <xdr:to>
      <xdr:col>13</xdr:col>
      <xdr:colOff>9525</xdr:colOff>
      <xdr:row>6</xdr:row>
      <xdr:rowOff>9526</xdr:rowOff>
    </xdr:to>
    <xdr:sp macro="" textlink="">
      <xdr:nvSpPr>
        <xdr:cNvPr id="2" name="Rectangle 46">
          <a:extLst>
            <a:ext uri="{FF2B5EF4-FFF2-40B4-BE49-F238E27FC236}">
              <a16:creationId xmlns:a16="http://schemas.microsoft.com/office/drawing/2014/main" id="{2DF05C0D-FE93-4D76-9476-6DB99C952A7F}"/>
            </a:ext>
          </a:extLst>
        </xdr:cNvPr>
        <xdr:cNvSpPr>
          <a:spLocks noChangeArrowheads="1"/>
        </xdr:cNvSpPr>
      </xdr:nvSpPr>
      <xdr:spPr bwMode="auto">
        <a:xfrm>
          <a:off x="15611475" y="180976"/>
          <a:ext cx="1247775" cy="971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endParaRPr lang="es-G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552451</xdr:colOff>
      <xdr:row>0</xdr:row>
      <xdr:rowOff>180976</xdr:rowOff>
    </xdr:from>
    <xdr:to>
      <xdr:col>12</xdr:col>
      <xdr:colOff>771526</xdr:colOff>
      <xdr:row>5</xdr:row>
      <xdr:rowOff>180975</xdr:rowOff>
    </xdr:to>
    <xdr:pic>
      <xdr:nvPicPr>
        <xdr:cNvPr id="3" name="Imagen 2" descr="Logotipo ALMG-01">
          <a:extLst>
            <a:ext uri="{FF2B5EF4-FFF2-40B4-BE49-F238E27FC236}">
              <a16:creationId xmlns:a16="http://schemas.microsoft.com/office/drawing/2014/main" id="{138B04D3-EB93-429B-BBE6-872F8E1C72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1" y="180976"/>
          <a:ext cx="952500" cy="952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T42"/>
  <sheetViews>
    <sheetView showGridLines="0" tabSelected="1" zoomScale="85" zoomScaleNormal="85" workbookViewId="0">
      <selection activeCell="D40" sqref="D40"/>
    </sheetView>
  </sheetViews>
  <sheetFormatPr baseColWidth="10" defaultRowHeight="15"/>
  <cols>
    <col min="1" max="1" width="5" style="18" customWidth="1"/>
    <col min="2" max="2" width="39.140625" style="18" customWidth="1"/>
    <col min="3" max="3" width="33.7109375" style="39" customWidth="1"/>
    <col min="4" max="4" width="11.7109375" customWidth="1"/>
    <col min="5" max="5" width="11.85546875" customWidth="1"/>
    <col min="6" max="6" width="7.85546875" customWidth="1"/>
    <col min="7" max="7" width="15.28515625" bestFit="1" customWidth="1"/>
    <col min="8" max="8" width="12.85546875" customWidth="1"/>
    <col min="9" max="9" width="11.7109375" customWidth="1"/>
    <col min="10" max="10" width="10.7109375" customWidth="1"/>
    <col min="11" max="11" width="15" customWidth="1"/>
    <col min="12" max="12" width="11" customWidth="1"/>
    <col min="13" max="13" width="13.140625" customWidth="1"/>
    <col min="14" max="14" width="0" hidden="1" customWidth="1"/>
    <col min="15" max="15" width="10.7109375" style="35" hidden="1" customWidth="1"/>
  </cols>
  <sheetData>
    <row r="1" spans="1:16">
      <c r="A1" s="1"/>
      <c r="B1" s="1"/>
      <c r="C1" s="3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3"/>
    </row>
    <row r="2" spans="1:16">
      <c r="A2" s="5"/>
      <c r="B2" s="6"/>
      <c r="C2" s="110"/>
      <c r="D2" s="110"/>
      <c r="E2" s="110"/>
      <c r="F2" s="110"/>
      <c r="G2" s="110"/>
      <c r="H2" s="110"/>
      <c r="I2" s="110"/>
      <c r="J2" s="19"/>
      <c r="K2" s="7"/>
      <c r="L2" s="111"/>
      <c r="M2" s="7"/>
      <c r="N2" s="3"/>
      <c r="O2" s="33"/>
    </row>
    <row r="3" spans="1:16">
      <c r="A3" s="5"/>
      <c r="B3" s="6"/>
      <c r="C3" s="110" t="s">
        <v>0</v>
      </c>
      <c r="D3" s="110"/>
      <c r="E3" s="110"/>
      <c r="F3" s="110"/>
      <c r="G3" s="110"/>
      <c r="H3" s="110"/>
      <c r="I3" s="110"/>
      <c r="J3" s="19"/>
      <c r="K3" s="7"/>
      <c r="L3" s="111"/>
      <c r="M3" s="7"/>
      <c r="N3" s="8"/>
      <c r="O3" s="33"/>
    </row>
    <row r="4" spans="1:16" ht="15" customHeight="1">
      <c r="A4" s="5"/>
      <c r="B4" s="6"/>
      <c r="C4" s="110" t="s">
        <v>1</v>
      </c>
      <c r="D4" s="110"/>
      <c r="E4" s="110"/>
      <c r="F4" s="110"/>
      <c r="G4" s="110"/>
      <c r="H4" s="110"/>
      <c r="I4" s="110"/>
      <c r="J4" s="19"/>
      <c r="K4" s="7"/>
      <c r="L4" s="111"/>
      <c r="M4" s="7"/>
      <c r="N4" s="8"/>
      <c r="O4" s="33"/>
    </row>
    <row r="5" spans="1:16" ht="15" customHeight="1">
      <c r="A5" s="5"/>
      <c r="B5" s="6"/>
      <c r="C5" s="110" t="s">
        <v>2</v>
      </c>
      <c r="D5" s="110"/>
      <c r="E5" s="110"/>
      <c r="F5" s="110"/>
      <c r="G5" s="110"/>
      <c r="H5" s="110"/>
      <c r="I5" s="110"/>
      <c r="J5" s="19"/>
      <c r="K5" s="7"/>
      <c r="L5" s="111"/>
      <c r="M5" s="7"/>
      <c r="N5" s="4"/>
      <c r="O5" s="33"/>
    </row>
    <row r="6" spans="1:16">
      <c r="A6" s="5"/>
      <c r="B6" s="6"/>
      <c r="C6" s="110"/>
      <c r="D6" s="110"/>
      <c r="E6" s="110"/>
      <c r="F6" s="110"/>
      <c r="G6" s="110"/>
      <c r="H6" s="110"/>
      <c r="I6" s="110"/>
      <c r="J6" s="19"/>
      <c r="K6" s="7"/>
      <c r="L6" s="111"/>
      <c r="M6" s="7"/>
      <c r="N6" s="8"/>
      <c r="O6" s="33"/>
    </row>
    <row r="7" spans="1:16" ht="20.25">
      <c r="A7" s="101"/>
      <c r="B7" s="101"/>
      <c r="C7" s="101"/>
      <c r="D7" s="101"/>
      <c r="E7" s="101"/>
      <c r="F7" s="101"/>
      <c r="G7" s="101"/>
      <c r="H7" s="101"/>
      <c r="I7" s="101"/>
      <c r="J7" s="21"/>
      <c r="K7" s="22"/>
      <c r="L7" s="102" t="s">
        <v>56</v>
      </c>
      <c r="M7" s="102"/>
      <c r="N7" s="20"/>
      <c r="O7" s="34"/>
    </row>
    <row r="8" spans="1:16">
      <c r="A8" s="103" t="s">
        <v>3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2"/>
      <c r="M8" s="102"/>
      <c r="N8" s="22"/>
      <c r="O8" s="34"/>
    </row>
    <row r="9" spans="1:16">
      <c r="A9" s="104" t="s">
        <v>4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2"/>
      <c r="M9" s="102"/>
      <c r="N9" s="22"/>
      <c r="O9" s="34"/>
    </row>
    <row r="10" spans="1:16">
      <c r="A10" s="23"/>
      <c r="B10" s="23"/>
      <c r="C10" s="3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34"/>
    </row>
    <row r="11" spans="1:16" ht="15.75" customHeight="1">
      <c r="A11" s="25"/>
      <c r="B11" s="26" t="s">
        <v>5</v>
      </c>
      <c r="C11" s="105" t="s">
        <v>6</v>
      </c>
      <c r="D11" s="24" t="s">
        <v>7</v>
      </c>
      <c r="E11" s="27"/>
      <c r="F11" s="107" t="s">
        <v>8</v>
      </c>
      <c r="G11" s="108"/>
      <c r="H11" s="109"/>
      <c r="I11" s="24" t="s">
        <v>9</v>
      </c>
      <c r="J11" s="24" t="s">
        <v>9</v>
      </c>
      <c r="K11" s="24" t="s">
        <v>10</v>
      </c>
      <c r="P11" s="35"/>
    </row>
    <row r="12" spans="1:16" ht="15" customHeight="1">
      <c r="A12" s="29" t="s">
        <v>11</v>
      </c>
      <c r="B12" s="30" t="s">
        <v>12</v>
      </c>
      <c r="C12" s="106"/>
      <c r="D12" s="28" t="s">
        <v>11</v>
      </c>
      <c r="E12" s="31" t="s">
        <v>13</v>
      </c>
      <c r="F12" s="97" t="s">
        <v>14</v>
      </c>
      <c r="G12" s="98"/>
      <c r="H12" s="28" t="s">
        <v>15</v>
      </c>
      <c r="I12" s="28" t="s">
        <v>16</v>
      </c>
      <c r="J12" s="28" t="s">
        <v>17</v>
      </c>
      <c r="K12" s="28" t="s">
        <v>18</v>
      </c>
      <c r="P12" s="35"/>
    </row>
    <row r="13" spans="1:16" ht="15" customHeight="1">
      <c r="A13" s="67">
        <v>1</v>
      </c>
      <c r="B13" s="68" t="s">
        <v>51</v>
      </c>
      <c r="C13" s="69" t="s">
        <v>52</v>
      </c>
      <c r="D13" s="70" t="s">
        <v>57</v>
      </c>
      <c r="E13" s="71" t="s">
        <v>60</v>
      </c>
      <c r="F13" s="71" t="s">
        <v>19</v>
      </c>
      <c r="G13" s="72">
        <v>150293258</v>
      </c>
      <c r="H13" s="73">
        <f>5500</f>
        <v>5500</v>
      </c>
      <c r="I13" s="74">
        <f>H13*0.05</f>
        <v>275</v>
      </c>
      <c r="J13" s="75"/>
      <c r="K13" s="74">
        <f>+H13-I13-J13</f>
        <v>5225</v>
      </c>
      <c r="L13" s="9"/>
      <c r="M13" s="9"/>
      <c r="N13" s="9"/>
      <c r="O13" s="42"/>
      <c r="P13" s="35"/>
    </row>
    <row r="14" spans="1:16" ht="15" customHeight="1">
      <c r="A14" s="67">
        <f>+A13+1</f>
        <v>2</v>
      </c>
      <c r="B14" s="68" t="s">
        <v>49</v>
      </c>
      <c r="C14" s="69" t="s">
        <v>50</v>
      </c>
      <c r="D14" s="70" t="s">
        <v>57</v>
      </c>
      <c r="E14" s="71" t="s">
        <v>59</v>
      </c>
      <c r="F14" s="71" t="s">
        <v>19</v>
      </c>
      <c r="G14" s="72">
        <v>528892939</v>
      </c>
      <c r="H14" s="73">
        <f>5500</f>
        <v>5500</v>
      </c>
      <c r="I14" s="74"/>
      <c r="J14" s="73"/>
      <c r="K14" s="74">
        <f t="shared" ref="K14" si="0">+H14-I14-J14</f>
        <v>5500</v>
      </c>
      <c r="L14" s="9"/>
      <c r="M14" s="9"/>
      <c r="N14" s="9"/>
      <c r="O14" s="42"/>
      <c r="P14" s="35"/>
    </row>
    <row r="15" spans="1:16" s="9" customFormat="1">
      <c r="A15" s="67">
        <f>+A14+1</f>
        <v>3</v>
      </c>
      <c r="B15" s="76" t="s">
        <v>26</v>
      </c>
      <c r="C15" s="77" t="s">
        <v>27</v>
      </c>
      <c r="D15" s="78" t="s">
        <v>57</v>
      </c>
      <c r="E15" s="79" t="s">
        <v>69</v>
      </c>
      <c r="F15" s="79" t="s">
        <v>19</v>
      </c>
      <c r="G15" s="80">
        <v>3118810267</v>
      </c>
      <c r="H15" s="81">
        <f>5500</f>
        <v>5500</v>
      </c>
      <c r="I15" s="74"/>
      <c r="J15" s="82"/>
      <c r="K15" s="74">
        <f>+H15-I15</f>
        <v>5500</v>
      </c>
      <c r="L15"/>
      <c r="M15"/>
      <c r="N15"/>
      <c r="O15" s="35"/>
      <c r="P15" s="35"/>
    </row>
    <row r="16" spans="1:16" s="9" customFormat="1">
      <c r="A16" s="84">
        <f>+A15+1</f>
        <v>4</v>
      </c>
      <c r="B16" s="85" t="s">
        <v>46</v>
      </c>
      <c r="C16" s="69" t="s">
        <v>47</v>
      </c>
      <c r="D16" s="86" t="s">
        <v>57</v>
      </c>
      <c r="E16" s="87" t="s">
        <v>68</v>
      </c>
      <c r="F16" s="87" t="s">
        <v>19</v>
      </c>
      <c r="G16" s="88">
        <v>2177321624</v>
      </c>
      <c r="H16" s="89">
        <f>5600</f>
        <v>5600</v>
      </c>
      <c r="I16" s="90">
        <f>H16*0.05</f>
        <v>280</v>
      </c>
      <c r="J16" s="91"/>
      <c r="K16" s="90">
        <f t="shared" ref="K16" si="1">+H16-I16</f>
        <v>5320</v>
      </c>
      <c r="L16"/>
      <c r="M16"/>
      <c r="N16"/>
      <c r="O16" s="35"/>
      <c r="P16" s="35"/>
    </row>
    <row r="17" spans="1:16" s="9" customFormat="1">
      <c r="A17" s="92">
        <f>+A16+1</f>
        <v>5</v>
      </c>
      <c r="B17" s="68" t="s">
        <v>44</v>
      </c>
      <c r="C17" s="69" t="s">
        <v>45</v>
      </c>
      <c r="D17" s="70" t="s">
        <v>57</v>
      </c>
      <c r="E17" s="71" t="s">
        <v>66</v>
      </c>
      <c r="F17" s="71" t="s">
        <v>19</v>
      </c>
      <c r="G17" s="72">
        <v>3816113694</v>
      </c>
      <c r="H17" s="73">
        <f>4500</f>
        <v>4500</v>
      </c>
      <c r="I17" s="74">
        <f>H17*0.05</f>
        <v>225</v>
      </c>
      <c r="J17" s="75"/>
      <c r="K17" s="74">
        <f>+H17-I17-J17</f>
        <v>4275</v>
      </c>
      <c r="O17" s="42"/>
      <c r="P17" s="35"/>
    </row>
    <row r="18" spans="1:16" s="9" customFormat="1" ht="24">
      <c r="A18" s="92">
        <f t="shared" ref="A18:A19" si="2">+A17+1</f>
        <v>6</v>
      </c>
      <c r="B18" s="93" t="s">
        <v>20</v>
      </c>
      <c r="C18" s="94" t="s">
        <v>21</v>
      </c>
      <c r="D18" s="78" t="s">
        <v>57</v>
      </c>
      <c r="E18" s="79" t="s">
        <v>70</v>
      </c>
      <c r="F18" s="79" t="s">
        <v>19</v>
      </c>
      <c r="G18" s="80">
        <v>3256569645</v>
      </c>
      <c r="H18" s="81">
        <f>3600</f>
        <v>3600</v>
      </c>
      <c r="I18" s="74"/>
      <c r="J18" s="81">
        <f>(H18/1.12)*5/100</f>
        <v>160.71428571428569</v>
      </c>
      <c r="K18" s="74">
        <f>+H18-I18-J18</f>
        <v>3439.2857142857142</v>
      </c>
      <c r="L18"/>
      <c r="M18"/>
      <c r="N18"/>
      <c r="O18" s="35"/>
      <c r="P18" s="35"/>
    </row>
    <row r="19" spans="1:16" s="9" customFormat="1">
      <c r="A19" s="67">
        <f t="shared" si="2"/>
        <v>7</v>
      </c>
      <c r="B19" s="68" t="s">
        <v>55</v>
      </c>
      <c r="C19" s="69" t="s">
        <v>53</v>
      </c>
      <c r="D19" s="70" t="s">
        <v>61</v>
      </c>
      <c r="E19" s="71" t="s">
        <v>62</v>
      </c>
      <c r="F19" s="71" t="s">
        <v>19</v>
      </c>
      <c r="G19" s="72">
        <v>3221572439</v>
      </c>
      <c r="H19" s="73">
        <f>5000</f>
        <v>5000</v>
      </c>
      <c r="I19" s="74">
        <f>+H19*0.05</f>
        <v>250</v>
      </c>
      <c r="J19" s="73"/>
      <c r="K19" s="74">
        <f>+H19-I19-J19</f>
        <v>4750</v>
      </c>
      <c r="O19" s="42"/>
      <c r="P19" s="35"/>
    </row>
    <row r="20" spans="1:16" s="9" customFormat="1">
      <c r="A20" s="92">
        <f>+A19+1</f>
        <v>8</v>
      </c>
      <c r="B20" s="76" t="s">
        <v>41</v>
      </c>
      <c r="C20" s="77" t="s">
        <v>42</v>
      </c>
      <c r="D20" s="78" t="s">
        <v>57</v>
      </c>
      <c r="E20" s="79" t="s">
        <v>71</v>
      </c>
      <c r="F20" s="79" t="s">
        <v>19</v>
      </c>
      <c r="G20" s="80">
        <v>1224165480</v>
      </c>
      <c r="H20" s="81">
        <f>7500</f>
        <v>7500</v>
      </c>
      <c r="I20" s="74">
        <f>H20*0.05</f>
        <v>375</v>
      </c>
      <c r="J20" s="75"/>
      <c r="K20" s="74">
        <f>+H20-I20-J20</f>
        <v>7125</v>
      </c>
      <c r="L20" s="83"/>
      <c r="M20"/>
      <c r="N20"/>
      <c r="O20" s="37"/>
      <c r="P20" s="9" t="s">
        <v>48</v>
      </c>
    </row>
    <row r="21" spans="1:16" s="9" customFormat="1">
      <c r="A21" s="92">
        <f>+A20+1</f>
        <v>9</v>
      </c>
      <c r="B21" s="76" t="s">
        <v>28</v>
      </c>
      <c r="C21" s="77" t="s">
        <v>29</v>
      </c>
      <c r="D21" s="78" t="s">
        <v>57</v>
      </c>
      <c r="E21" s="79" t="s">
        <v>63</v>
      </c>
      <c r="F21" s="79" t="s">
        <v>19</v>
      </c>
      <c r="G21" s="80">
        <v>46812231</v>
      </c>
      <c r="H21" s="81">
        <f>7000</f>
        <v>7000</v>
      </c>
      <c r="I21" s="74">
        <f t="shared" ref="I21:I24" si="3">H21*0.05</f>
        <v>350</v>
      </c>
      <c r="J21" s="81"/>
      <c r="K21" s="74">
        <f t="shared" ref="K21:K23" si="4">+H21-I21-J21</f>
        <v>6650</v>
      </c>
      <c r="L21" s="95"/>
      <c r="O21" s="37"/>
    </row>
    <row r="22" spans="1:16" s="9" customFormat="1">
      <c r="A22" s="92">
        <f>+A21+1</f>
        <v>10</v>
      </c>
      <c r="B22" s="96" t="s">
        <v>33</v>
      </c>
      <c r="C22" s="77" t="s">
        <v>34</v>
      </c>
      <c r="D22" s="78" t="s">
        <v>57</v>
      </c>
      <c r="E22" s="79" t="s">
        <v>58</v>
      </c>
      <c r="F22" s="79" t="s">
        <v>19</v>
      </c>
      <c r="G22" s="80">
        <v>3424799477</v>
      </c>
      <c r="H22" s="81">
        <f>3500</f>
        <v>3500</v>
      </c>
      <c r="I22" s="74">
        <f t="shared" si="3"/>
        <v>175</v>
      </c>
      <c r="J22" s="75"/>
      <c r="K22" s="74">
        <f t="shared" si="4"/>
        <v>3325</v>
      </c>
      <c r="L22" s="83"/>
      <c r="O22" s="42"/>
      <c r="P22" s="35"/>
    </row>
    <row r="23" spans="1:16" s="9" customFormat="1">
      <c r="A23" s="92">
        <f t="shared" ref="A23:A24" si="5">+A22+1</f>
        <v>11</v>
      </c>
      <c r="B23" s="76" t="s">
        <v>36</v>
      </c>
      <c r="C23" s="77" t="s">
        <v>37</v>
      </c>
      <c r="D23" s="78" t="s">
        <v>57</v>
      </c>
      <c r="E23" s="79" t="s">
        <v>67</v>
      </c>
      <c r="F23" s="79" t="s">
        <v>19</v>
      </c>
      <c r="G23" s="80">
        <v>2530230325</v>
      </c>
      <c r="H23" s="81">
        <f>6000</f>
        <v>6000</v>
      </c>
      <c r="I23" s="74">
        <f t="shared" si="3"/>
        <v>300</v>
      </c>
      <c r="J23" s="75"/>
      <c r="K23" s="74">
        <f t="shared" si="4"/>
        <v>5700</v>
      </c>
      <c r="L23" s="83"/>
      <c r="M23"/>
      <c r="N23"/>
      <c r="O23" s="35"/>
      <c r="P23" s="35"/>
    </row>
    <row r="24" spans="1:16" s="9" customFormat="1">
      <c r="A24" s="92">
        <f t="shared" si="5"/>
        <v>12</v>
      </c>
      <c r="B24" s="76" t="s">
        <v>43</v>
      </c>
      <c r="C24" s="77" t="s">
        <v>35</v>
      </c>
      <c r="D24" s="78" t="s">
        <v>57</v>
      </c>
      <c r="E24" s="79" t="s">
        <v>65</v>
      </c>
      <c r="F24" s="79" t="s">
        <v>19</v>
      </c>
      <c r="G24" s="80">
        <v>746147053</v>
      </c>
      <c r="H24" s="81">
        <f>4000</f>
        <v>4000</v>
      </c>
      <c r="I24" s="74">
        <f t="shared" si="3"/>
        <v>200</v>
      </c>
      <c r="J24" s="82"/>
      <c r="K24" s="74">
        <f>+H24-I24-J24</f>
        <v>3800</v>
      </c>
      <c r="L24" s="83"/>
      <c r="O24" s="42"/>
      <c r="P24" s="35"/>
    </row>
    <row r="25" spans="1:16" s="9" customFormat="1">
      <c r="A25" s="92">
        <f>+A24+1</f>
        <v>13</v>
      </c>
      <c r="B25" s="96" t="s">
        <v>38</v>
      </c>
      <c r="C25" s="77" t="s">
        <v>39</v>
      </c>
      <c r="D25" s="78" t="s">
        <v>57</v>
      </c>
      <c r="E25" s="79" t="s">
        <v>64</v>
      </c>
      <c r="F25" s="79" t="s">
        <v>19</v>
      </c>
      <c r="G25" s="80">
        <v>231034310</v>
      </c>
      <c r="H25" s="81">
        <f>4070</f>
        <v>4070</v>
      </c>
      <c r="I25" s="74">
        <f>H25*0.05</f>
        <v>203.5</v>
      </c>
      <c r="J25" s="82"/>
      <c r="K25" s="74">
        <f>+H25-I25-J25</f>
        <v>3866.5</v>
      </c>
      <c r="L25" s="83"/>
      <c r="M25"/>
      <c r="N25"/>
      <c r="O25" s="37"/>
      <c r="P25" s="9" t="s">
        <v>48</v>
      </c>
    </row>
    <row r="26" spans="1:16" ht="24" customHeight="1" thickBot="1">
      <c r="A26" s="46"/>
      <c r="B26" s="47" t="s">
        <v>22</v>
      </c>
      <c r="C26" s="38"/>
      <c r="D26" s="48"/>
      <c r="E26" s="48"/>
      <c r="F26" s="48"/>
      <c r="G26" s="49"/>
      <c r="H26" s="50">
        <f>SUM(H13:H25)</f>
        <v>67270</v>
      </c>
      <c r="I26" s="50">
        <f>SUM(I13:I25)</f>
        <v>2633.5</v>
      </c>
      <c r="J26" s="51">
        <f>+J18</f>
        <v>160.71428571428569</v>
      </c>
      <c r="K26" s="51">
        <f>SUM(K13:K25)</f>
        <v>64475.78571428571</v>
      </c>
      <c r="L26" s="52"/>
      <c r="M26" s="9"/>
      <c r="N26" s="9"/>
      <c r="O26" s="37"/>
      <c r="P26" s="9"/>
    </row>
    <row r="27" spans="1:16" ht="15.75" thickTop="1">
      <c r="A27" s="46"/>
      <c r="B27" s="55" t="s">
        <v>54</v>
      </c>
      <c r="C27" s="45"/>
      <c r="D27" s="56"/>
      <c r="E27" s="56"/>
      <c r="F27" s="57"/>
      <c r="G27" s="58"/>
      <c r="H27" s="59" t="s">
        <v>40</v>
      </c>
      <c r="I27" s="59"/>
      <c r="J27" s="59"/>
      <c r="K27" s="52"/>
      <c r="L27" s="52"/>
      <c r="M27" s="22"/>
      <c r="N27" s="54"/>
      <c r="O27" s="54"/>
      <c r="P27" s="35"/>
    </row>
    <row r="28" spans="1:16">
      <c r="A28" s="46"/>
      <c r="B28" s="60"/>
      <c r="C28" s="38"/>
      <c r="D28" s="48"/>
      <c r="E28" s="48"/>
      <c r="F28" s="48"/>
      <c r="G28" s="52"/>
      <c r="H28" s="59"/>
      <c r="I28" s="59"/>
      <c r="J28" s="59"/>
      <c r="K28" s="59"/>
      <c r="L28" s="52"/>
      <c r="M28" s="52"/>
      <c r="N28" s="53"/>
      <c r="O28" s="54"/>
      <c r="P28" s="35"/>
    </row>
    <row r="29" spans="1:16">
      <c r="A29" s="46"/>
      <c r="B29" s="61" t="s">
        <v>72</v>
      </c>
      <c r="C29" s="32"/>
      <c r="D29" s="22"/>
      <c r="E29" s="62"/>
      <c r="F29" s="62"/>
      <c r="G29" s="52"/>
      <c r="H29" s="52"/>
      <c r="I29" s="52"/>
      <c r="J29" s="52"/>
      <c r="K29" s="63"/>
      <c r="L29" s="52"/>
      <c r="M29" s="52"/>
      <c r="N29" s="53"/>
      <c r="O29" s="64"/>
      <c r="P29" s="35"/>
    </row>
    <row r="30" spans="1:16">
      <c r="A30" s="46"/>
      <c r="B30" s="23"/>
      <c r="C30" s="32"/>
      <c r="D30" s="22"/>
      <c r="E30" s="22"/>
      <c r="F30" s="22"/>
      <c r="G30" s="38"/>
      <c r="H30" s="38"/>
      <c r="I30" s="38"/>
      <c r="J30" s="38"/>
      <c r="K30" s="38"/>
      <c r="L30" s="38"/>
      <c r="M30" s="65"/>
      <c r="N30" s="53"/>
      <c r="O30" s="64"/>
      <c r="P30" s="35"/>
    </row>
    <row r="31" spans="1:16">
      <c r="A31" s="46"/>
      <c r="B31" s="61" t="s">
        <v>24</v>
      </c>
      <c r="C31" s="40"/>
      <c r="D31" s="22"/>
      <c r="E31" s="22"/>
      <c r="F31" s="22"/>
      <c r="G31" s="38"/>
      <c r="H31" s="38"/>
      <c r="I31" s="38"/>
      <c r="J31" s="38"/>
      <c r="K31" s="38"/>
      <c r="L31" s="38"/>
      <c r="M31" s="65"/>
      <c r="N31" s="66"/>
      <c r="O31" s="64"/>
      <c r="P31" s="35"/>
    </row>
    <row r="32" spans="1:16">
      <c r="A32" s="10"/>
      <c r="B32" s="13" t="s">
        <v>30</v>
      </c>
      <c r="C32" s="40"/>
      <c r="D32" s="4"/>
      <c r="E32" s="4"/>
      <c r="F32" s="4"/>
      <c r="G32" s="11"/>
      <c r="H32" s="11"/>
      <c r="I32" s="11"/>
      <c r="J32" s="11"/>
      <c r="K32" s="11"/>
      <c r="L32" s="11"/>
      <c r="M32" s="11"/>
      <c r="N32" s="43"/>
      <c r="O32" s="36"/>
      <c r="P32" s="35"/>
    </row>
    <row r="33" spans="1:15">
      <c r="A33" s="10"/>
      <c r="B33" s="10"/>
      <c r="C33" s="41"/>
      <c r="D33" s="15"/>
      <c r="E33" s="15"/>
      <c r="F33" s="15"/>
      <c r="G33" s="11"/>
      <c r="H33" s="11"/>
      <c r="I33" s="11"/>
      <c r="J33" s="11"/>
      <c r="K33" s="11"/>
      <c r="L33" s="11"/>
      <c r="M33" s="11"/>
      <c r="N33" s="2"/>
      <c r="O33" s="36"/>
    </row>
    <row r="34" spans="1:15">
      <c r="A34" s="10"/>
      <c r="B34" s="10"/>
      <c r="C34" s="41"/>
      <c r="D34" s="15"/>
      <c r="E34" s="15"/>
      <c r="F34" s="15"/>
      <c r="G34" s="11"/>
      <c r="H34" s="11"/>
      <c r="I34" s="11"/>
      <c r="J34" s="11"/>
      <c r="K34" s="11"/>
      <c r="L34" s="11"/>
      <c r="M34" s="11"/>
      <c r="N34" s="2"/>
      <c r="O34" s="36"/>
    </row>
    <row r="35" spans="1:15">
      <c r="A35" s="10"/>
      <c r="B35" s="10"/>
      <c r="C35" s="41"/>
      <c r="D35" s="15"/>
      <c r="E35" s="15"/>
      <c r="F35" s="15"/>
      <c r="G35" s="11"/>
      <c r="H35" s="11"/>
      <c r="I35" s="11"/>
      <c r="J35" s="11"/>
      <c r="K35" s="11"/>
      <c r="L35" s="11"/>
      <c r="M35" s="11"/>
      <c r="N35" s="2"/>
      <c r="O35" s="36"/>
    </row>
    <row r="36" spans="1:15">
      <c r="A36" s="10"/>
      <c r="B36" s="10"/>
      <c r="C36" s="41"/>
      <c r="D36" s="15"/>
      <c r="E36" s="15"/>
      <c r="F36" s="15"/>
      <c r="G36" s="11"/>
      <c r="H36" s="44"/>
      <c r="I36" s="44"/>
      <c r="J36" s="11"/>
      <c r="K36" s="11"/>
      <c r="L36" s="11"/>
      <c r="M36" s="11"/>
      <c r="N36" s="2"/>
      <c r="O36" s="36"/>
    </row>
    <row r="37" spans="1:15">
      <c r="A37" s="10"/>
      <c r="B37" s="10"/>
      <c r="C37" s="41"/>
      <c r="D37" s="15"/>
      <c r="E37" s="15"/>
      <c r="F37" s="15"/>
      <c r="G37" s="11"/>
      <c r="H37" s="11"/>
      <c r="I37" s="11"/>
      <c r="J37" s="11"/>
      <c r="K37" s="11"/>
      <c r="L37" s="11"/>
      <c r="M37" s="11"/>
      <c r="N37" s="2"/>
      <c r="O37" s="36"/>
    </row>
    <row r="38" spans="1:15" ht="15" customHeight="1">
      <c r="A38" s="10"/>
      <c r="B38" s="99" t="s">
        <v>25</v>
      </c>
      <c r="C38" s="99"/>
      <c r="D38" s="15"/>
      <c r="E38" s="15"/>
      <c r="F38" s="15"/>
      <c r="G38" s="11"/>
      <c r="H38" s="11"/>
      <c r="I38" s="100" t="s">
        <v>31</v>
      </c>
      <c r="J38" s="100"/>
      <c r="K38" s="100"/>
      <c r="L38" s="100"/>
      <c r="M38" s="100"/>
      <c r="N38" s="2"/>
      <c r="O38" s="36"/>
    </row>
    <row r="39" spans="1:15">
      <c r="A39" s="10"/>
      <c r="B39" s="99" t="s">
        <v>23</v>
      </c>
      <c r="C39" s="99"/>
      <c r="D39" s="15"/>
      <c r="E39" s="15"/>
      <c r="F39" s="15"/>
      <c r="G39" s="11"/>
      <c r="H39" s="11"/>
      <c r="I39" s="99" t="s">
        <v>32</v>
      </c>
      <c r="J39" s="99"/>
      <c r="K39" s="99"/>
      <c r="L39" s="99"/>
      <c r="M39" s="99"/>
      <c r="N39" s="2"/>
      <c r="O39" s="36"/>
    </row>
    <row r="40" spans="1:15">
      <c r="A40" s="12"/>
      <c r="B40" s="10"/>
      <c r="C40" s="41"/>
      <c r="D40" s="15"/>
      <c r="E40" s="15"/>
      <c r="F40" s="15"/>
      <c r="G40" s="11"/>
      <c r="H40" s="11"/>
      <c r="I40" s="11"/>
      <c r="J40" s="11"/>
      <c r="K40" s="11"/>
      <c r="L40" s="11"/>
      <c r="M40" s="11"/>
      <c r="N40" s="2"/>
      <c r="O40" s="36"/>
    </row>
    <row r="41" spans="1:15">
      <c r="A41" s="10"/>
      <c r="B41" s="12"/>
      <c r="C41" s="38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4"/>
      <c r="O41" s="36"/>
    </row>
    <row r="42" spans="1:15">
      <c r="A42" s="16"/>
      <c r="B42" s="1"/>
      <c r="C42" s="32"/>
      <c r="D42" s="17"/>
      <c r="E42" s="17"/>
      <c r="F42" s="17"/>
      <c r="G42" s="15"/>
      <c r="H42" s="15"/>
      <c r="I42" s="2"/>
      <c r="J42" s="2"/>
      <c r="K42" s="2"/>
      <c r="L42" s="2"/>
      <c r="M42" s="2"/>
    </row>
  </sheetData>
  <mergeCells count="17">
    <mergeCell ref="C2:I2"/>
    <mergeCell ref="L2:L6"/>
    <mergeCell ref="C3:I3"/>
    <mergeCell ref="C4:I4"/>
    <mergeCell ref="C5:I5"/>
    <mergeCell ref="C6:I6"/>
    <mergeCell ref="A7:I7"/>
    <mergeCell ref="L7:M9"/>
    <mergeCell ref="A8:K8"/>
    <mergeCell ref="A9:K9"/>
    <mergeCell ref="C11:C12"/>
    <mergeCell ref="F11:H11"/>
    <mergeCell ref="F12:G12"/>
    <mergeCell ref="B38:C38"/>
    <mergeCell ref="I38:M38"/>
    <mergeCell ref="B39:C39"/>
    <mergeCell ref="I39:M39"/>
  </mergeCells>
  <printOptions horizontalCentered="1" verticalCentered="1"/>
  <pageMargins left="0" right="0" top="0.59055118110236227" bottom="0" header="0.51181102362204722" footer="0.51181102362204722"/>
  <pageSetup scale="65" orientation="landscape" copies="4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Arrendamiento  R.151-10-2026 </vt:lpstr>
      <vt:lpstr>'Arrendamiento  R.151-10-2026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2026-09-23T16:05:01Z</cp:lastPrinted>
  <dcterms:created xsi:type="dcterms:W3CDTF">2023-10-23T19:51:32Z</dcterms:created>
  <dcterms:modified xsi:type="dcterms:W3CDTF">2026-10-08T15:13:56Z</dcterms:modified>
</cp:coreProperties>
</file>